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isotraservern\mp\02_Prodej\02.2 Prodej - export\Objednávkové formuláře\2026\FR\Interiéry\"/>
    </mc:Choice>
  </mc:AlternateContent>
  <xr:revisionPtr revIDLastSave="0" documentId="13_ncr:1_{E97831FB-97F0-469D-9468-5D043E3D7D3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una" sheetId="17" r:id="rId1"/>
    <sheet name="Luna překlady" sheetId="26" state="hidden" r:id="rId2"/>
    <sheet name="Nemo" sheetId="18" r:id="rId3"/>
    <sheet name="Nemo překlady" sheetId="27" state="hidden" r:id="rId4"/>
    <sheet name="Rollite" sheetId="19" r:id="rId5"/>
    <sheet name="Rollite překlady" sheetId="28" state="hidden" r:id="rId6"/>
    <sheet name="PAGE 1 - instructions" sheetId="9" r:id="rId7"/>
    <sheet name="pokyny1 překlady" sheetId="29" state="hidden" r:id="rId8"/>
    <sheet name="PAGE 2 - instructions" sheetId="7" r:id="rId9"/>
    <sheet name="pokyny2 překlady" sheetId="30" state="hidden" r:id="rId10"/>
    <sheet name="help_látky" sheetId="12" state="hidden" r:id="rId11"/>
    <sheet name="helpLuna" sheetId="21" state="hidden" r:id="rId12"/>
    <sheet name="helpNemo" sheetId="24" state="hidden" r:id="rId13"/>
    <sheet name="helpRollite" sheetId="25" state="hidden" r:id="rId14"/>
  </sheets>
  <definedNames>
    <definedName name="Bal">helpLuna!$O$2:$O$5</definedName>
    <definedName name="dolnilistaLuna" comment="M">helpLuna!$L$2:$L$3</definedName>
    <definedName name="dolnilistaNemo" comment="M">helpNemo!$L$2:$L$5</definedName>
    <definedName name="jazyk" localSheetId="3">'Nemo překlady'!$A$1:$D$1</definedName>
    <definedName name="jazyk" localSheetId="7">'pokyny1 překlady'!$A$1:$D$1</definedName>
    <definedName name="jazyk" localSheetId="9">'pokyny2 překlady'!$A$1:$D$1</definedName>
    <definedName name="jazyk" localSheetId="5">'Rollite překlady'!$A$1:$D$1</definedName>
    <definedName name="jazyk">'Luna překlady'!$A$1:$D$1</definedName>
    <definedName name="kazetaLuna" comment="M">helpLuna!$K$2</definedName>
    <definedName name="latky1" comment="M">help_látky!$A$3:$A$288</definedName>
    <definedName name="latky2" comment="M">help_látky!$O$3:$O$276</definedName>
    <definedName name="navinNemo" comment="M">helpNemo!$F$2:$F$4</definedName>
    <definedName name="_xlnm.Print_Area" localSheetId="0">Luna!$A$1:$S$47</definedName>
    <definedName name="_xlnm.Print_Area" localSheetId="2">Nemo!$A$1:$R$48</definedName>
    <definedName name="_xlnm.Print_Area" localSheetId="6">'PAGE 1 - instructions'!$A$1:$C$26</definedName>
    <definedName name="_xlnm.Print_Area" localSheetId="8">'PAGE 2 - instructions'!$A$1:$C$49</definedName>
    <definedName name="_xlnm.Print_Area" localSheetId="4">Rollite!$A$1:$O$47</definedName>
    <definedName name="ovladaniLuna" comment="M">helpLuna!$D$2:$D$3</definedName>
    <definedName name="ovladaniNemo" comment="M">helpNemo!$D$2:$D$3</definedName>
    <definedName name="ovladaniRollite" comment="M">helpRollite!$D$2:$D$3</definedName>
    <definedName name="RALLuna" comment="M">helpLuna!$M$2:$M$8</definedName>
    <definedName name="RALNemo" comment="M">helpNemo!$M$2</definedName>
    <definedName name="RALRollite" comment="M">helpRollite!$M$2:$M$7</definedName>
    <definedName name="RALRR">helpRollite!$M$11</definedName>
    <definedName name="RALRR14">helpLuna!$M$16:$M$16</definedName>
    <definedName name="TRUBKYmale" comment="vzorec">help_látky!$G$3:$G$8</definedName>
    <definedName name="uchyceniNemo" comment="M">helpNemo!$N$2:$N$3</definedName>
    <definedName name="vedeniLuna" comment="M">helpLuna!$J$2:$J$3</definedName>
    <definedName name="vedeniRollite" comment="M">helpRollite!$J$2:$J$3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7" i="7" l="1"/>
  <c r="C46" i="7"/>
  <c r="C45" i="7"/>
  <c r="B47" i="7"/>
  <c r="B46" i="7"/>
  <c r="B45" i="7"/>
  <c r="A45" i="7"/>
  <c r="A44" i="7"/>
  <c r="A41" i="7"/>
  <c r="C39" i="7"/>
  <c r="C29" i="7"/>
  <c r="C30" i="7"/>
  <c r="C31" i="7"/>
  <c r="C32" i="7"/>
  <c r="C33" i="7"/>
  <c r="C34" i="7"/>
  <c r="C35" i="7"/>
  <c r="C36" i="7"/>
  <c r="C37" i="7"/>
  <c r="C38" i="7"/>
  <c r="C28" i="7"/>
  <c r="C27" i="7"/>
  <c r="B29" i="7"/>
  <c r="B30" i="7"/>
  <c r="B31" i="7"/>
  <c r="B32" i="7"/>
  <c r="B33" i="7"/>
  <c r="B34" i="7"/>
  <c r="B35" i="7"/>
  <c r="B36" i="7"/>
  <c r="B37" i="7"/>
  <c r="B38" i="7"/>
  <c r="B39" i="7"/>
  <c r="B28" i="7"/>
  <c r="B27" i="7"/>
  <c r="A27" i="7"/>
  <c r="A26" i="7"/>
  <c r="A23" i="7"/>
  <c r="C18" i="7"/>
  <c r="B21" i="7"/>
  <c r="B20" i="7"/>
  <c r="B19" i="7"/>
  <c r="B18" i="7"/>
  <c r="A18" i="7"/>
  <c r="A17" i="7"/>
  <c r="A14" i="7"/>
  <c r="C10" i="7"/>
  <c r="B12" i="7"/>
  <c r="B11" i="7"/>
  <c r="B10" i="7"/>
  <c r="A10" i="7"/>
  <c r="A9" i="7"/>
  <c r="A6" i="7"/>
  <c r="C2" i="7"/>
  <c r="B4" i="7"/>
  <c r="B2" i="7"/>
  <c r="A2" i="7"/>
  <c r="A1" i="7"/>
  <c r="B24" i="9"/>
  <c r="B25" i="9"/>
  <c r="B23" i="9"/>
  <c r="B22" i="9"/>
  <c r="A22" i="9"/>
  <c r="A21" i="9"/>
  <c r="C18" i="9"/>
  <c r="C17" i="9"/>
  <c r="B18" i="9"/>
  <c r="B17" i="9"/>
  <c r="A17" i="9"/>
  <c r="A16" i="9"/>
  <c r="A13" i="9"/>
  <c r="C11" i="9"/>
  <c r="C10" i="9"/>
  <c r="C9" i="9"/>
  <c r="B11" i="9"/>
  <c r="B10" i="9"/>
  <c r="B9" i="9"/>
  <c r="A9" i="9"/>
  <c r="A8" i="9"/>
  <c r="B4" i="9"/>
  <c r="B5" i="9"/>
  <c r="B3" i="9"/>
  <c r="B2" i="9"/>
  <c r="A2" i="9"/>
  <c r="A1" i="9"/>
  <c r="A47" i="19"/>
  <c r="A36" i="19"/>
  <c r="A37" i="19"/>
  <c r="A38" i="19"/>
  <c r="A39" i="19"/>
  <c r="A35" i="19"/>
  <c r="A33" i="19"/>
  <c r="A29" i="19"/>
  <c r="O16" i="19"/>
  <c r="N16" i="19"/>
  <c r="M16" i="19"/>
  <c r="K16" i="19"/>
  <c r="J16" i="19"/>
  <c r="I16" i="19"/>
  <c r="H16" i="19"/>
  <c r="G16" i="19"/>
  <c r="F16" i="19"/>
  <c r="E16" i="19"/>
  <c r="D16" i="19"/>
  <c r="C16" i="19"/>
  <c r="B16" i="19"/>
  <c r="A16" i="19"/>
  <c r="G12" i="19"/>
  <c r="G9" i="19"/>
  <c r="G8" i="19"/>
  <c r="G7" i="19"/>
  <c r="G6" i="19"/>
  <c r="A13" i="19"/>
  <c r="A11" i="19"/>
  <c r="A9" i="19"/>
  <c r="A7" i="19"/>
  <c r="A6" i="19"/>
  <c r="A3" i="19"/>
  <c r="A48" i="18"/>
  <c r="A35" i="18"/>
  <c r="A37" i="18"/>
  <c r="A38" i="18"/>
  <c r="A39" i="18"/>
  <c r="A40" i="18"/>
  <c r="A41" i="18"/>
  <c r="A34" i="18"/>
  <c r="A33" i="18"/>
  <c r="A29" i="18"/>
  <c r="Q16" i="18"/>
  <c r="P16" i="18"/>
  <c r="O16" i="18"/>
  <c r="M16" i="18"/>
  <c r="L16" i="18"/>
  <c r="K16" i="18"/>
  <c r="J16" i="18"/>
  <c r="I16" i="18"/>
  <c r="H16" i="18"/>
  <c r="G16" i="18"/>
  <c r="F16" i="18"/>
  <c r="E16" i="18"/>
  <c r="D16" i="18"/>
  <c r="C16" i="18"/>
  <c r="B16" i="18"/>
  <c r="A16" i="18"/>
  <c r="H12" i="18"/>
  <c r="H9" i="18"/>
  <c r="H8" i="18"/>
  <c r="H7" i="18"/>
  <c r="H6" i="18"/>
  <c r="A13" i="18"/>
  <c r="A11" i="18"/>
  <c r="A9" i="18"/>
  <c r="A7" i="18"/>
  <c r="A6" i="18"/>
  <c r="A3" i="18"/>
  <c r="A47" i="17"/>
  <c r="A35" i="17"/>
  <c r="A36" i="17"/>
  <c r="A37" i="17"/>
  <c r="A38" i="17"/>
  <c r="A39" i="17"/>
  <c r="A40" i="17"/>
  <c r="A41" i="17"/>
  <c r="A42" i="17"/>
  <c r="A34" i="17"/>
  <c r="A33" i="17"/>
  <c r="A29" i="17"/>
  <c r="S16" i="17"/>
  <c r="R16" i="17"/>
  <c r="Q16" i="17"/>
  <c r="O16" i="17"/>
  <c r="N16" i="17"/>
  <c r="M16" i="17"/>
  <c r="L16" i="17"/>
  <c r="K16" i="17"/>
  <c r="J16" i="17"/>
  <c r="I16" i="17"/>
  <c r="H16" i="17"/>
  <c r="G16" i="17"/>
  <c r="F16" i="17"/>
  <c r="E16" i="17"/>
  <c r="D16" i="17"/>
  <c r="C16" i="17"/>
  <c r="B16" i="17"/>
  <c r="A16" i="17"/>
  <c r="H12" i="17"/>
  <c r="H9" i="17"/>
  <c r="H8" i="17"/>
  <c r="H7" i="17"/>
  <c r="H6" i="17"/>
  <c r="A13" i="17"/>
  <c r="A11" i="17"/>
  <c r="A9" i="17"/>
  <c r="A7" i="17"/>
  <c r="A6" i="17"/>
  <c r="A3" i="17"/>
  <c r="J28" i="17"/>
  <c r="J27" i="17"/>
  <c r="J26" i="17"/>
  <c r="J25" i="17"/>
  <c r="J24" i="17"/>
  <c r="J23" i="17"/>
  <c r="J22" i="17"/>
  <c r="J21" i="17"/>
  <c r="J20" i="17"/>
  <c r="J19" i="17"/>
  <c r="J18" i="17"/>
  <c r="N28" i="19"/>
  <c r="N27" i="19"/>
  <c r="N26" i="19"/>
  <c r="N25" i="19"/>
  <c r="N24" i="19"/>
  <c r="N23" i="19"/>
  <c r="N22" i="19"/>
  <c r="N21" i="19"/>
  <c r="N20" i="19"/>
  <c r="N19" i="19"/>
  <c r="M28" i="19"/>
  <c r="M27" i="19"/>
  <c r="M26" i="19"/>
  <c r="M25" i="19"/>
  <c r="M24" i="19"/>
  <c r="M23" i="19"/>
  <c r="M22" i="19"/>
  <c r="M21" i="19"/>
  <c r="M20" i="19"/>
  <c r="M19" i="19"/>
  <c r="M18" i="19"/>
  <c r="P28" i="18"/>
  <c r="P27" i="18"/>
  <c r="P26" i="18"/>
  <c r="P25" i="18"/>
  <c r="P24" i="18"/>
  <c r="P23" i="18"/>
  <c r="P22" i="18"/>
  <c r="P21" i="18"/>
  <c r="P20" i="18"/>
  <c r="P19" i="18"/>
  <c r="P18" i="18"/>
  <c r="O18" i="18"/>
  <c r="R28" i="17"/>
  <c r="R27" i="17"/>
  <c r="R26" i="17"/>
  <c r="R25" i="17"/>
  <c r="R24" i="17"/>
  <c r="R23" i="17"/>
  <c r="R22" i="17"/>
  <c r="R21" i="17"/>
  <c r="R20" i="17"/>
  <c r="R19" i="17"/>
  <c r="R18" i="17"/>
  <c r="O28" i="18"/>
  <c r="O27" i="18"/>
  <c r="O26" i="18"/>
  <c r="O25" i="18"/>
  <c r="O24" i="18"/>
  <c r="O23" i="18"/>
  <c r="O22" i="18"/>
  <c r="O21" i="18"/>
  <c r="O20" i="18"/>
  <c r="O19" i="18"/>
  <c r="Q28" i="17"/>
  <c r="Q26" i="17"/>
  <c r="Q25" i="17"/>
  <c r="Q24" i="17"/>
  <c r="Q23" i="17"/>
  <c r="Q22" i="17"/>
  <c r="Q21" i="17"/>
  <c r="Q20" i="17"/>
  <c r="Q19" i="17"/>
  <c r="C18" i="17"/>
  <c r="O28" i="17"/>
  <c r="O27" i="17"/>
  <c r="O26" i="17"/>
  <c r="O25" i="17"/>
  <c r="O24" i="17"/>
  <c r="O23" i="17"/>
  <c r="O22" i="17"/>
  <c r="O21" i="17"/>
  <c r="O20" i="17"/>
  <c r="O19" i="17"/>
  <c r="O18" i="17"/>
  <c r="D28" i="19"/>
  <c r="D27" i="19"/>
  <c r="D26" i="19"/>
  <c r="D25" i="19"/>
  <c r="D24" i="19"/>
  <c r="D23" i="19"/>
  <c r="D22" i="19"/>
  <c r="D21" i="19"/>
  <c r="D20" i="19"/>
  <c r="D19" i="19"/>
  <c r="C28" i="19"/>
  <c r="C27" i="19"/>
  <c r="C26" i="19"/>
  <c r="C25" i="19"/>
  <c r="C24" i="19"/>
  <c r="C23" i="19"/>
  <c r="C22" i="19"/>
  <c r="C21" i="19"/>
  <c r="C20" i="19"/>
  <c r="C19" i="19"/>
  <c r="D18" i="19"/>
  <c r="N18" i="19"/>
  <c r="C18" i="19"/>
  <c r="D28" i="18"/>
  <c r="C28" i="18"/>
  <c r="D27" i="18"/>
  <c r="C27" i="18"/>
  <c r="D26" i="18"/>
  <c r="C26" i="18"/>
  <c r="D25" i="18"/>
  <c r="C25" i="18"/>
  <c r="D24" i="18"/>
  <c r="C24" i="18"/>
  <c r="D23" i="18"/>
  <c r="C23" i="18"/>
  <c r="D22" i="18"/>
  <c r="C22" i="18"/>
  <c r="D21" i="18"/>
  <c r="C21" i="18"/>
  <c r="D20" i="18"/>
  <c r="C20" i="18"/>
  <c r="D19" i="18"/>
  <c r="C19" i="18"/>
  <c r="D18" i="18"/>
  <c r="C18" i="18"/>
  <c r="D28" i="17"/>
  <c r="D27" i="17"/>
  <c r="Q27" i="17"/>
  <c r="D26" i="17"/>
  <c r="D25" i="17"/>
  <c r="D24" i="17"/>
  <c r="D23" i="17"/>
  <c r="D22" i="17"/>
  <c r="D21" i="17"/>
  <c r="D20" i="17"/>
  <c r="D19" i="17"/>
  <c r="D18" i="17"/>
  <c r="Q18" i="17"/>
  <c r="C28" i="17"/>
  <c r="C27" i="17"/>
  <c r="C26" i="17"/>
  <c r="C25" i="17"/>
  <c r="C24" i="17"/>
  <c r="C23" i="17"/>
  <c r="C22" i="17"/>
  <c r="C21" i="17"/>
  <c r="C20" i="17"/>
  <c r="C19" i="17"/>
</calcChain>
</file>

<file path=xl/sharedStrings.xml><?xml version="1.0" encoding="utf-8"?>
<sst xmlns="http://schemas.openxmlformats.org/spreadsheetml/2006/main" count="2172" uniqueCount="937">
  <si>
    <t>www.isotra.cz</t>
  </si>
  <si>
    <t>Fakturační adresa:</t>
  </si>
  <si>
    <t>Pozice</t>
  </si>
  <si>
    <t>Poznámka</t>
  </si>
  <si>
    <t>Bílovecká 2411/1, 746 01 Opava</t>
  </si>
  <si>
    <t>Objednávka</t>
  </si>
  <si>
    <t>Objednatel</t>
  </si>
  <si>
    <t>Číslo zakázky:</t>
  </si>
  <si>
    <t>Objednáno dne:</t>
  </si>
  <si>
    <t>Telefon:</t>
  </si>
  <si>
    <t>Výška (mm)</t>
  </si>
  <si>
    <t>ISOTRA a.s.</t>
  </si>
  <si>
    <t>DIČ:</t>
  </si>
  <si>
    <t>FAX: +420 553 685 110</t>
  </si>
  <si>
    <t>Ovládání délka (mm)</t>
  </si>
  <si>
    <t>RR08</t>
  </si>
  <si>
    <t>RR08/1</t>
  </si>
  <si>
    <t>Platnost od:</t>
  </si>
  <si>
    <t>E-mail: objednavky@isotra.cz</t>
  </si>
  <si>
    <t>TEL.: +420 553 685 101</t>
  </si>
  <si>
    <t>IČ:</t>
  </si>
  <si>
    <t>Termín dodání:</t>
  </si>
  <si>
    <t>Dodací adresa:</t>
  </si>
  <si>
    <t>Typ výrobku</t>
  </si>
  <si>
    <t>zkratka</t>
  </si>
  <si>
    <t>název</t>
  </si>
  <si>
    <t>RRn</t>
  </si>
  <si>
    <t>RRb</t>
  </si>
  <si>
    <t>RR</t>
  </si>
  <si>
    <t>Roleta LUNA</t>
  </si>
  <si>
    <t>Roleta NEMO</t>
  </si>
  <si>
    <t>Roleta ROLLITE</t>
  </si>
  <si>
    <t>Rozměr navíjecí trubky</t>
  </si>
  <si>
    <t>trubka 15 (OMEZENÍ)</t>
  </si>
  <si>
    <t>trubka 16 (OMEZENÍ)</t>
  </si>
  <si>
    <t>poznámka</t>
  </si>
  <si>
    <t>Šířka (mm)</t>
  </si>
  <si>
    <t>Ovládání L/P</t>
  </si>
  <si>
    <t>Ovládání typ</t>
  </si>
  <si>
    <t>Rpvc</t>
  </si>
  <si>
    <t>ŘETÍZEK PVC</t>
  </si>
  <si>
    <t>X</t>
  </si>
  <si>
    <t>Barva látky</t>
  </si>
  <si>
    <t>0</t>
  </si>
  <si>
    <t>A</t>
  </si>
  <si>
    <t>B</t>
  </si>
  <si>
    <t>C</t>
  </si>
  <si>
    <t>Návin k oknu "A" (standard)</t>
  </si>
  <si>
    <t>Návin od okna "B"</t>
  </si>
  <si>
    <t>Návin DEN/NOC "C"</t>
  </si>
  <si>
    <t>Vedení</t>
  </si>
  <si>
    <t>L</t>
  </si>
  <si>
    <t>RR14</t>
  </si>
  <si>
    <t>LANKO bez šroubování</t>
  </si>
  <si>
    <t>NENÍ</t>
  </si>
  <si>
    <t>VODÍCÍ LIŠTA RR14 (ROLLITE)</t>
  </si>
  <si>
    <t>VODÍCÍ LIŠTA RR14/1 (ROLLITE)</t>
  </si>
  <si>
    <t>Kazeta nebo krycí profil</t>
  </si>
  <si>
    <t>N</t>
  </si>
  <si>
    <t>NE</t>
  </si>
  <si>
    <t>RR07</t>
  </si>
  <si>
    <t>Profil RR07 Al</t>
  </si>
  <si>
    <t>Profil RR07/1 PVC</t>
  </si>
  <si>
    <t>P</t>
  </si>
  <si>
    <t>Dolní lišta</t>
  </si>
  <si>
    <t>Lišta dolní RR 08 - malá Al</t>
  </si>
  <si>
    <t>RR08/3</t>
  </si>
  <si>
    <t>Lišta dolní RR 08/3 - Fe</t>
  </si>
  <si>
    <t>RR08/4</t>
  </si>
  <si>
    <t>Lišta dolní RR 08/4  DEN / NOC</t>
  </si>
  <si>
    <t>Barva lakovaných komponent</t>
  </si>
  <si>
    <t>8014</t>
  </si>
  <si>
    <t>hnědá 8014</t>
  </si>
  <si>
    <t>JINÁ RAL (po konzultaci s OZ - termín)</t>
  </si>
  <si>
    <t>8004</t>
  </si>
  <si>
    <t>kaštan 8004</t>
  </si>
  <si>
    <t>1002</t>
  </si>
  <si>
    <t>pínie 1002</t>
  </si>
  <si>
    <t>4240</t>
  </si>
  <si>
    <t>RENOLIT (Dub světlý) WINCHESTER XA 4240</t>
  </si>
  <si>
    <t>3043</t>
  </si>
  <si>
    <t>RENOLIT Cherry amaretto 3043</t>
  </si>
  <si>
    <t>2065</t>
  </si>
  <si>
    <t>RENOLIT mahagon 2065</t>
  </si>
  <si>
    <t>2179</t>
  </si>
  <si>
    <t>RENOLIT ořech 2179</t>
  </si>
  <si>
    <t>2178</t>
  </si>
  <si>
    <t>RENOLIT zlatý dub 2178</t>
  </si>
  <si>
    <t>1015</t>
  </si>
  <si>
    <t>slonová kost 1015</t>
  </si>
  <si>
    <t>9006</t>
  </si>
  <si>
    <t>stříbrná 9006</t>
  </si>
  <si>
    <t>BÍLÁ</t>
  </si>
  <si>
    <t>Uchycení</t>
  </si>
  <si>
    <t>OKB</t>
  </si>
  <si>
    <t>na okno BEZ ŠROUBOVÁNÍ</t>
  </si>
  <si>
    <t>OKS</t>
  </si>
  <si>
    <t>na okno se ŠROUBOVÁNÍM</t>
  </si>
  <si>
    <t>Trubka</t>
  </si>
  <si>
    <t>max. šířka (mm)</t>
  </si>
  <si>
    <t>max. hmotnost (kg)</t>
  </si>
  <si>
    <t>Pro veškeré obchodní vztahy platí ustanovení Všeobecných obchodních podmínek společnosti ISOTRA a.s. v platném znění, pokud není stanoveno jinak.</t>
  </si>
  <si>
    <t>Objednávkový formulář látkové rolety</t>
  </si>
  <si>
    <t>jen pro LUNA, NEMO, viz list LÁTKY a omezení rozměry a hmotností látky</t>
  </si>
  <si>
    <t>jen pro ROLLITE, viz list LÁTKY a omezení rozměry a hmotností látky</t>
  </si>
  <si>
    <t>Abbreviation</t>
  </si>
  <si>
    <t xml:space="preserve">Návin látky </t>
  </si>
  <si>
    <t>STANDARDNÍ PRO VŠECHNY ROLETKY</t>
  </si>
  <si>
    <t>jen pro ROLLITE, LUNA a DOLNÍ profil RR08, který je v této barevné škále</t>
  </si>
  <si>
    <t>jen pro ROLLITE, LUNA a NEMO</t>
  </si>
  <si>
    <t>Výztuha</t>
  </si>
  <si>
    <t>Kazeta</t>
  </si>
  <si>
    <t>HODNOTU volit vždy při požadavku lakování kovových dílů, ty pak budou lakovány v jednotné RAL.Barvu / barvy odstínu uvádět do poznámky.</t>
  </si>
  <si>
    <t>hmotnost m2</t>
  </si>
  <si>
    <t xml:space="preserve">Poznámka k zakázce: </t>
  </si>
  <si>
    <t>10) zvolte způsob vedení z nabízených hodnot nebo nabídky viz list POKYNY2</t>
  </si>
  <si>
    <t>Návin látky A/B/C</t>
  </si>
  <si>
    <t>Luna</t>
  </si>
  <si>
    <t>TYP ŽAL.</t>
  </si>
  <si>
    <t>Šikmina rám</t>
  </si>
  <si>
    <t>Ovládání U</t>
  </si>
  <si>
    <t>Pozice ovl.2</t>
  </si>
  <si>
    <t>Návin</t>
  </si>
  <si>
    <t>Doraz.prof.</t>
  </si>
  <si>
    <t>Mont.prof.</t>
  </si>
  <si>
    <t>Vedení 3</t>
  </si>
  <si>
    <t>RAL lak.kmp.</t>
  </si>
  <si>
    <t>Uchycení V2</t>
  </si>
  <si>
    <t>Počet ks</t>
  </si>
  <si>
    <t>Barva látky (bez Screenových)</t>
  </si>
  <si>
    <t>latky1</t>
  </si>
  <si>
    <t>4) v případě požadavku sladění vzorů u vzorovaných látek uveďte do poznámky text: SLADĚNÍ, v tomto případě musí být zvolen stejný průměr trubky</t>
  </si>
  <si>
    <t>7) zvolte umístění ovládání z čelního pohledu z interiéru</t>
  </si>
  <si>
    <t>9) zvolte barvu látky z nabízených hodnot; odstíny látek se mohou v jednotlivých dodávkách navzájem mírně lišit</t>
  </si>
  <si>
    <t>10) zvolte způsob návinu látky z nabízených hodnot nebo nabídky viz list POKYNY1</t>
  </si>
  <si>
    <t>11) zvolte způsob vedení z nabízených hodnot nebo nabídky viz list POKYNY2</t>
  </si>
  <si>
    <t>12) zvolte kazetu nebo krycí profil z nabízených hodnot nebo nabídky viz list POKYNY2</t>
  </si>
  <si>
    <t>13) zvolte typ dolní lišty z nabízených hodnot nebo nabídky viz list POKYNY2</t>
  </si>
  <si>
    <t>14) zvolte barvu lakovaných komponent z nabízených hodnot nebo nabídky viz list POKYNY2</t>
  </si>
  <si>
    <t>15) zvolte způsob uchycení z nabízených hodnot nebo nabídky viz list POKYNY2</t>
  </si>
  <si>
    <t>Nemo</t>
  </si>
  <si>
    <t>4) v případě požadavku sladění vzorů u vzorovaných látek uveďte do poznámky text: SLADĚNÍ, v tomto případě musí býtzvolen stejný průměr trubky</t>
  </si>
  <si>
    <t>9) zvolte barvu látky z nabízených hodnot nebo nabídky viz list LÁTKY; odstíny látek se mohou v jednotlivých dodávkách navzájem mírně lišit</t>
  </si>
  <si>
    <t>11) zvolte typ dolní lišty z nabízených hodnot nebo nabídky viz list POKYNY2</t>
  </si>
  <si>
    <t>12) zvolte barvu lakovaných komponent z nabízených hodnot nebo nabídky viz list POKYNY2</t>
  </si>
  <si>
    <t>13) zvolte způsob uchycení z nabízených hodnot nebo nabídky viz list POKYNY2</t>
  </si>
  <si>
    <t>Rollite</t>
  </si>
  <si>
    <t>11) zvolte barvu lakovaných komponent z nabízených hodnot nebo nabídky viz list POKYNY2</t>
  </si>
  <si>
    <t>VÝROBEK: LUNA, NEMO, ROLLITE nemá volitelný průměr trubky</t>
  </si>
  <si>
    <t>LUNA, ROLLITE</t>
  </si>
  <si>
    <t>LUNA, NEMO</t>
  </si>
  <si>
    <t>jen pro LUNA*</t>
  </si>
  <si>
    <t>* RENOLIT pro výrobek LUNA pouze v kombinaci profilů: horní PVC RR07/1 + dolní Fe RR08/3</t>
  </si>
  <si>
    <t>Dolní lišta pro provedení Den/Noc vždy pouze v bílé barvě pro všechny typy rolet.</t>
  </si>
  <si>
    <t>Luna, Nemo</t>
  </si>
  <si>
    <t>Sunlite, Verra</t>
  </si>
  <si>
    <t>R-lite</t>
  </si>
  <si>
    <t>Luna, Nemo - Rusko</t>
  </si>
  <si>
    <t>max. výška (mm)</t>
  </si>
  <si>
    <r>
      <t>&lt;- gramáž kg/m</t>
    </r>
    <r>
      <rPr>
        <sz val="10"/>
        <color indexed="10"/>
        <rFont val="Calibri"/>
        <family val="2"/>
        <charset val="238"/>
      </rPr>
      <t>²</t>
    </r>
  </si>
  <si>
    <t>Ověření š/hm.</t>
  </si>
  <si>
    <t>Ověření v</t>
  </si>
  <si>
    <t>jen pro NEMO</t>
  </si>
  <si>
    <t>ONDA 6546</t>
  </si>
  <si>
    <t>látka DUBLIN 9301</t>
  </si>
  <si>
    <t>DUBL 9301</t>
  </si>
  <si>
    <t>látka DUBLIN 9300</t>
  </si>
  <si>
    <t>DUBL 9300</t>
  </si>
  <si>
    <t>látka TECNO PRINT 420322/1</t>
  </si>
  <si>
    <t>TECF 2/1</t>
  </si>
  <si>
    <t>látka TECNO 40757/6078</t>
  </si>
  <si>
    <t>TECF 7/6078</t>
  </si>
  <si>
    <t>látka TECNO 40757/7043</t>
  </si>
  <si>
    <t>TECF 7/7043</t>
  </si>
  <si>
    <t>látka TECNO 40757/6083</t>
  </si>
  <si>
    <t>TECF 7/6083</t>
  </si>
  <si>
    <t>látka CAREZZA 40630/5873</t>
  </si>
  <si>
    <t>CARE 5873</t>
  </si>
  <si>
    <t>látka CARISMA METALLIC 40616/5615</t>
  </si>
  <si>
    <t>CARIM 5615</t>
  </si>
  <si>
    <t>látka CARISMA METALLIC 40616/5616</t>
  </si>
  <si>
    <t>CARIM 5616</t>
  </si>
  <si>
    <t>látka METALLIC 40768/7296</t>
  </si>
  <si>
    <t>MET 7296</t>
  </si>
  <si>
    <t>látka METALLIC 40768/7260</t>
  </si>
  <si>
    <t>MET 7260</t>
  </si>
  <si>
    <t>látka PURE 8800</t>
  </si>
  <si>
    <t>PURE 8800</t>
  </si>
  <si>
    <t>látka PRESTO TB 420317/3</t>
  </si>
  <si>
    <t>PRE 317/3</t>
  </si>
  <si>
    <t>látka PRIMERA BLACKOUT ALU 40584/100</t>
  </si>
  <si>
    <t>PRIMBA 100</t>
  </si>
  <si>
    <t>látka PRIMERA BLACKOUT ALU 40584/5165</t>
  </si>
  <si>
    <t>PRIMBA 5165</t>
  </si>
  <si>
    <t>látka PRIMERA BLACKOUT ALU 40584/5162</t>
  </si>
  <si>
    <t>PRIMBA 5162</t>
  </si>
  <si>
    <t>látka PRIMERA BLACKOUT ALU 40584/5163</t>
  </si>
  <si>
    <t>PRIMBA 5163</t>
  </si>
  <si>
    <t>látka PRIMERA BLACKOUT ALU 40584/7678</t>
  </si>
  <si>
    <t>PRIMBA 7678</t>
  </si>
  <si>
    <t>látka SUNTRACE 0500</t>
  </si>
  <si>
    <t>SUTF 0500</t>
  </si>
  <si>
    <t>látka SUNTRACE 0501</t>
  </si>
  <si>
    <t>SUTF 0501</t>
  </si>
  <si>
    <t>látka SUNTRACE 0511</t>
  </si>
  <si>
    <t>SUTF 0511</t>
  </si>
  <si>
    <t>látka EKO 0100</t>
  </si>
  <si>
    <t>EKOF 0100</t>
  </si>
  <si>
    <t>látka EKO 1000</t>
  </si>
  <si>
    <t>EKOF 1000</t>
  </si>
  <si>
    <t>látka EKO 1300</t>
  </si>
  <si>
    <t>EKOF 1300</t>
  </si>
  <si>
    <t>látka EKO 2100</t>
  </si>
  <si>
    <t>EKOF 2100</t>
  </si>
  <si>
    <t>látka EKO 2200</t>
  </si>
  <si>
    <t>EKOF 2200</t>
  </si>
  <si>
    <t>látka FRANKFURT 7000</t>
  </si>
  <si>
    <t>FRA 7000</t>
  </si>
  <si>
    <t>látka FRANKFURT 7002</t>
  </si>
  <si>
    <t>FRA 7002</t>
  </si>
  <si>
    <t>látka FRANKFURT 7003</t>
  </si>
  <si>
    <t>FRA 7003</t>
  </si>
  <si>
    <t>látka SUNMATE 0113</t>
  </si>
  <si>
    <t>SUNF 0113</t>
  </si>
  <si>
    <t>látka BERLIN 0933</t>
  </si>
  <si>
    <t>BER 0933</t>
  </si>
  <si>
    <t>látka BERLIN 0844</t>
  </si>
  <si>
    <t>BER 0844</t>
  </si>
  <si>
    <t>látka BERLIN BLACKOUT 5844</t>
  </si>
  <si>
    <t>BERB 5844</t>
  </si>
  <si>
    <t>látka BERLIN BLACKOUT 7430</t>
  </si>
  <si>
    <t>BERB 7430</t>
  </si>
  <si>
    <t>látka VEROGLIM 4012/140</t>
  </si>
  <si>
    <t>VERGF 140</t>
  </si>
  <si>
    <t>látka VEROGLIM 4012/116</t>
  </si>
  <si>
    <t>VERGF 116</t>
  </si>
  <si>
    <t>látka VEROGLIM 4012/118</t>
  </si>
  <si>
    <t>VERGF 118</t>
  </si>
  <si>
    <t>látka VEROGLIM 4012/111</t>
  </si>
  <si>
    <t>VERGF 111</t>
  </si>
  <si>
    <t>látka VEROGLIM 4012/119</t>
  </si>
  <si>
    <t>VERGF 119</t>
  </si>
  <si>
    <t>látka VEROGLIM 4012/141</t>
  </si>
  <si>
    <t>VERGF 141</t>
  </si>
  <si>
    <t>látka VEROSAFE 12.121/40</t>
  </si>
  <si>
    <t>VERF 121/40</t>
  </si>
  <si>
    <t>latky2</t>
  </si>
  <si>
    <t>Barva látky (bez Screenových a Den/Noc)</t>
  </si>
  <si>
    <t>Návin látky</t>
  </si>
  <si>
    <t>NEMO</t>
  </si>
  <si>
    <t>CAR 10111</t>
  </si>
  <si>
    <t>CAR 10112</t>
  </si>
  <si>
    <t>látka CARINA 10112</t>
  </si>
  <si>
    <t>CAR 10113</t>
  </si>
  <si>
    <t>látka CARINA 10113</t>
  </si>
  <si>
    <t>CAR 10322</t>
  </si>
  <si>
    <t>látka CARINA 10322</t>
  </si>
  <si>
    <t>CAR 4905</t>
  </si>
  <si>
    <t>látka CARINA 4905</t>
  </si>
  <si>
    <t>CAR 4934</t>
  </si>
  <si>
    <t>látka CARINA 4934</t>
  </si>
  <si>
    <t>CAR 4935</t>
  </si>
  <si>
    <t>látka CARINA 4935</t>
  </si>
  <si>
    <t>CAR 4960</t>
  </si>
  <si>
    <t>látka CARINA 4960</t>
  </si>
  <si>
    <t>CAR 4966</t>
  </si>
  <si>
    <t>látka CARINA 4966</t>
  </si>
  <si>
    <t>CAR 4979</t>
  </si>
  <si>
    <t>látka CARINA 4979</t>
  </si>
  <si>
    <t>CAR 4980</t>
  </si>
  <si>
    <t>látka CARINA 4980</t>
  </si>
  <si>
    <t>CAR 4988</t>
  </si>
  <si>
    <t>látka CARINA 4988</t>
  </si>
  <si>
    <t>CAR 4990</t>
  </si>
  <si>
    <t>látka CARINA 4990</t>
  </si>
  <si>
    <t>CAR 4993</t>
  </si>
  <si>
    <t>látka CARINA 4993</t>
  </si>
  <si>
    <t>CAR 4994</t>
  </si>
  <si>
    <t>látka CARINA 4994</t>
  </si>
  <si>
    <t>CAR 4996</t>
  </si>
  <si>
    <t>látka CARINA 4996</t>
  </si>
  <si>
    <t>CAR 5000</t>
  </si>
  <si>
    <t>látka CARINA 5000</t>
  </si>
  <si>
    <t>CAR 5005</t>
  </si>
  <si>
    <t>látka CARINA 5005</t>
  </si>
  <si>
    <t>CAR 5723</t>
  </si>
  <si>
    <t>látka CARINA 5723</t>
  </si>
  <si>
    <t>CAR 6744</t>
  </si>
  <si>
    <t>látka CARINA 6744</t>
  </si>
  <si>
    <t>CAR 6827</t>
  </si>
  <si>
    <t>látka CARINA 6827</t>
  </si>
  <si>
    <t>CAR 7664</t>
  </si>
  <si>
    <t>látka CARINA 7664</t>
  </si>
  <si>
    <t>CAR 7670</t>
  </si>
  <si>
    <t>látka CARINA 7670</t>
  </si>
  <si>
    <t>CARBC 7895</t>
  </si>
  <si>
    <t>látka CARINA BLACKOUT COLOR 7895</t>
  </si>
  <si>
    <t>CARBC 7897</t>
  </si>
  <si>
    <t>látka CARINA BLACKOUT COLOR 7897</t>
  </si>
  <si>
    <t>CARBC 7899</t>
  </si>
  <si>
    <t>látka CARINA BLACKOUT COLOR 7899</t>
  </si>
  <si>
    <t>CARBC 7901</t>
  </si>
  <si>
    <t>látka CARINA BLACKOUT COLOR 7901</t>
  </si>
  <si>
    <t>CARBC 7903</t>
  </si>
  <si>
    <t>látka CARINA BLACKOUT COLOR 7903</t>
  </si>
  <si>
    <t>CARBC 7909</t>
  </si>
  <si>
    <t>látka CARINA BLACKOUT COLOR 7909</t>
  </si>
  <si>
    <t>CARBC 7915</t>
  </si>
  <si>
    <t>látka CARINA BLACKOUT COLOR 7915</t>
  </si>
  <si>
    <t>CARBC 7917</t>
  </si>
  <si>
    <t>látka CARINA BLACKOUT COLOR 7917</t>
  </si>
  <si>
    <t>CARBC 7921</t>
  </si>
  <si>
    <t>látka CARINA BLACKOUT COLOR 7921</t>
  </si>
  <si>
    <t>CARBC 7923</t>
  </si>
  <si>
    <t>látka CARINA BLACKOUT COLOR 7923</t>
  </si>
  <si>
    <t>CARBC 7927</t>
  </si>
  <si>
    <t>látka CARINA BLACKOUT COLOR 7927</t>
  </si>
  <si>
    <t>CARBC 7933</t>
  </si>
  <si>
    <t>látka CARINA BLACKOUT COLOR 7933</t>
  </si>
  <si>
    <t>CARBC 7937</t>
  </si>
  <si>
    <t>látka CARINA BLACKOUT COLOR 7937</t>
  </si>
  <si>
    <t>CARBC 7939</t>
  </si>
  <si>
    <t>látka CARINA BLACKOUT COLOR 7939</t>
  </si>
  <si>
    <t>CARBC 7941</t>
  </si>
  <si>
    <t>látka CARINA BLACKOUT COLOR 7941</t>
  </si>
  <si>
    <t>CARBC 7943</t>
  </si>
  <si>
    <t>látka CARINA BLACKOUT COLOR 7943</t>
  </si>
  <si>
    <t>ROLLITE, LUNA, NEMO</t>
  </si>
  <si>
    <t>CZ</t>
  </si>
  <si>
    <t>EN</t>
  </si>
  <si>
    <t>DE</t>
  </si>
  <si>
    <t>FR</t>
  </si>
  <si>
    <t>Order Form - Roller blinds</t>
  </si>
  <si>
    <t>Bestellungsformular Stoffrollos</t>
  </si>
  <si>
    <t>Bon de commande: rouleaux intérieurs en tissu</t>
  </si>
  <si>
    <t>Order</t>
  </si>
  <si>
    <t>Bestellung</t>
  </si>
  <si>
    <t>Commande</t>
  </si>
  <si>
    <t>Order No.:</t>
  </si>
  <si>
    <t>Auftragsnummer:</t>
  </si>
  <si>
    <t>Numero de commande</t>
  </si>
  <si>
    <t>Date of order:</t>
  </si>
  <si>
    <t>Bestellt am:</t>
  </si>
  <si>
    <t>Commandé le</t>
  </si>
  <si>
    <t>Tel.:</t>
  </si>
  <si>
    <t>Téléphone</t>
  </si>
  <si>
    <t>Date of delivery:</t>
  </si>
  <si>
    <t>Liefertermin:</t>
  </si>
  <si>
    <t>Date de livraison</t>
  </si>
  <si>
    <t>Customer</t>
  </si>
  <si>
    <t>Auftraggeber</t>
  </si>
  <si>
    <t>Client</t>
  </si>
  <si>
    <t>Company ID:</t>
  </si>
  <si>
    <t>Id.-Nr.:</t>
  </si>
  <si>
    <t xml:space="preserve"> </t>
  </si>
  <si>
    <t>VAT ID:</t>
  </si>
  <si>
    <t>St.-Id.-Nr.:</t>
  </si>
  <si>
    <t>VAT</t>
  </si>
  <si>
    <t>Invoice address:</t>
  </si>
  <si>
    <t>Rechnungsadresse:</t>
  </si>
  <si>
    <t>Adresse de facturation</t>
  </si>
  <si>
    <t>Delivery address:</t>
  </si>
  <si>
    <t>Lieferungsadresse:</t>
  </si>
  <si>
    <t>Adresse de livraison</t>
  </si>
  <si>
    <t>Position</t>
  </si>
  <si>
    <t>Repere</t>
  </si>
  <si>
    <t>Pieces</t>
  </si>
  <si>
    <t>Anzahl St</t>
  </si>
  <si>
    <t>Pcs</t>
  </si>
  <si>
    <t>Product Type</t>
  </si>
  <si>
    <t>Produktart</t>
  </si>
  <si>
    <t>Type de produit</t>
  </si>
  <si>
    <t>Dimension of tube</t>
  </si>
  <si>
    <t xml:space="preserve">Abmessung der Aufwicklungsrohre </t>
  </si>
  <si>
    <t>Diametre de tube</t>
  </si>
  <si>
    <t>Width(mm)</t>
  </si>
  <si>
    <t>Breite (mm)</t>
  </si>
  <si>
    <t>Largeur en mm</t>
  </si>
  <si>
    <t>Height (mm)</t>
  </si>
  <si>
    <t>Höhe (mm)</t>
  </si>
  <si>
    <t>hauteur en mm</t>
  </si>
  <si>
    <t>Operation Placing L/P</t>
  </si>
  <si>
    <t>Betätigung L/R</t>
  </si>
  <si>
    <t>Commande L/P</t>
  </si>
  <si>
    <t>Operation length(mm)</t>
  </si>
  <si>
    <t>Betätigungs-länge (mm)</t>
  </si>
  <si>
    <t>longeur de manoeuvre en mm</t>
  </si>
  <si>
    <t>Fabric colour</t>
  </si>
  <si>
    <t>Stofffarbe</t>
  </si>
  <si>
    <t>Couleur de tissu</t>
  </si>
  <si>
    <t>Fabric coiling</t>
  </si>
  <si>
    <t>Stoffaufwicklung</t>
  </si>
  <si>
    <t>Enroulement de tissu</t>
  </si>
  <si>
    <t>Guiding type</t>
  </si>
  <si>
    <t>Führung</t>
  </si>
  <si>
    <t>Guidage</t>
  </si>
  <si>
    <t>Top profile</t>
  </si>
  <si>
    <t>Kasten oder  Abdeckprofil</t>
  </si>
  <si>
    <t>casette ou profil de couverture</t>
  </si>
  <si>
    <t>Bottom profile</t>
  </si>
  <si>
    <t>Unterleiste</t>
  </si>
  <si>
    <t>barre finale</t>
  </si>
  <si>
    <t>Colour of components</t>
  </si>
  <si>
    <t>Farbe der lackierten Komponenten</t>
  </si>
  <si>
    <t>couleur de composants laqués</t>
  </si>
  <si>
    <t>Attaching</t>
  </si>
  <si>
    <t>Befestigung</t>
  </si>
  <si>
    <t>Fixation</t>
  </si>
  <si>
    <t>Verification w/hm.</t>
  </si>
  <si>
    <t>Überprüfung B/Hm.</t>
  </si>
  <si>
    <t>vérification de largeur</t>
  </si>
  <si>
    <t>Verification h</t>
  </si>
  <si>
    <t>Überprüfung in</t>
  </si>
  <si>
    <t>vérification de hauteur</t>
  </si>
  <si>
    <t>Note</t>
  </si>
  <si>
    <t>Bemerkung</t>
  </si>
  <si>
    <t>Notes</t>
  </si>
  <si>
    <t xml:space="preserve">Note: </t>
  </si>
  <si>
    <t>Bemerkung zum Auftrag:</t>
  </si>
  <si>
    <t>Notes:</t>
  </si>
  <si>
    <t>Vysvětlivky:</t>
  </si>
  <si>
    <t>Explanatory Note:</t>
  </si>
  <si>
    <t>Anmerkungen:</t>
  </si>
  <si>
    <t>Notes expliquatives:</t>
  </si>
  <si>
    <t>4) Please, note ALIGN in the note column if you request alignment of the fabric; the correct diameter of the tube needs to be selected</t>
  </si>
  <si>
    <t>4) im Falle Musterabtönung dessinierten Stoffe geben Sie in Bemerkung den Text: ABTÖNUNG an, in diesem Falle muss der gleiche Durchschnitt der Rohre ausgewählt werden</t>
  </si>
  <si>
    <t>4) si nécessaire l´harmonisation de motifs pour des tissus avec les motifs, nécessaire a noter: HARMONISATION, le meme diametre de tube doit etre choisi</t>
  </si>
  <si>
    <t>7) Please, choose the placing of the control (facing the roller blind from the interior)</t>
  </si>
  <si>
    <t xml:space="preserve">7) wählen Sie die Platzierung der Betätigung von der Frontansicht vom Interieur </t>
  </si>
  <si>
    <t>7) choisissez la coté de manoeuvre de la vue frontale de l´intérieur</t>
  </si>
  <si>
    <t>9) Please, choose from the offered fabrics. The colour may slightly vary between batches</t>
  </si>
  <si>
    <t>9) wählen Sie Stofffarbe von Angebot; die Farbtonen können sich in einzelnen Lieferungen voneinander ein wenig unterscheiden</t>
  </si>
  <si>
    <t>9) choisissez la couleur de tissu dans les options préparés; la teinte de couleurs peut se différer en peu dans les livraisons individuelles</t>
  </si>
  <si>
    <t>10) Please choose the fabric coiling from the available parameters - see appendix Instruction1</t>
  </si>
  <si>
    <t>10) wählen Sie die Art der Stoffaufwicklung von angebotenen Positionen oder Angebot - siehe den Blatt ANWEISUNGEN1</t>
  </si>
  <si>
    <t>10) choisissez l´enroulement de tissu, plus d´informations  instructions PAGE 1</t>
  </si>
  <si>
    <t>11) Please, choose the guiding type from the available parameters - see apendix Instruction2</t>
  </si>
  <si>
    <t>11) wählen Sie die Art der Führung von angebotenen Positionen oder Angebot - siehe den Blatt ANWEISUNGEN2</t>
  </si>
  <si>
    <t>11) choisissez le type de guidage dans les options préparés, plus d´informations instructions PAGE 2</t>
  </si>
  <si>
    <t>12) Please, choose the top profile from the available parameters - see appendix Instruction2</t>
  </si>
  <si>
    <t>12) wählen Sie den Kasten oder Abdeckblende von angebotenen Positionen oder Angebot - siehe den Blatt ANWEISUNGEN2</t>
  </si>
  <si>
    <t>12) choisissez la casette ou le profil de couverture des options preparés, plus d´informations PAGE 2</t>
  </si>
  <si>
    <t>13)  Please, choose the bottom profile from the available parameters - see appendix Instruction2</t>
  </si>
  <si>
    <t>13) wählen Sie den Typ der Unterschiene von angebotenen Positionen oder Angebot - siehe den Blatt ANWEISUNGEN2</t>
  </si>
  <si>
    <t>13) choisissez le type de la barre finale des options préparés, plus d´informations PAGE2</t>
  </si>
  <si>
    <t>14) Please choose the coating colour of the components - see appendix Instruction2</t>
  </si>
  <si>
    <t>14) wählen Sie Farbe von lackierten Komponenten von angebotenen Positionen oder Angebot - siehe den Blatt ANWEISUNGEN2</t>
  </si>
  <si>
    <t>14) choisissez la couleur de composants laqués des options préparés, plus d´informations PAGE 2</t>
  </si>
  <si>
    <t>15) Please choose the attaching system from the available parameters - see appendix Instruction2</t>
  </si>
  <si>
    <t>15) wählen Sie die Befestigungsart von angebotenen Positionen oder Angebot - siehe den Blatt ANWEISUNGEN2</t>
  </si>
  <si>
    <t>15) choisissez le type de fixation des options préparés, plus d´informations PAGE 2</t>
  </si>
  <si>
    <t>Validity from</t>
  </si>
  <si>
    <t>Gültigkeit ab:</t>
  </si>
  <si>
    <t>Valable de:</t>
  </si>
  <si>
    <t>The general business conditions of Isotra a.s. in their most recently updated form are applicable to all business relationships unless stated otherwise.</t>
  </si>
  <si>
    <t xml:space="preserve">Für sämtliche Geschäftsbeziehungen gelten die Allgemeinen Geschäftsbedingungen der Firma ISOTRA a.s. in gültiger Fassung, falls nicht anders festgelegt worden ist. </t>
  </si>
  <si>
    <t xml:space="preserve">Tout échange commercial est d´apres le décret des conditions générales de vente de l´entreprise ISOTRA a.s. tel que modifié, sauf autres mentions. </t>
  </si>
  <si>
    <t>11)  Please, choose the bottom profile from the available parameters - see appendix Instruction2</t>
  </si>
  <si>
    <t>12) Please choose the coating colour of the components - see appendix Instruction2</t>
  </si>
  <si>
    <t>13) Please choose the attaching system from the available parameters - see appendix Instruction2</t>
  </si>
  <si>
    <t>11) wählen Sie den Typ der Unterschiene von angebotenen Positionen oder Angebot - siehe den Blatt ANWEISUNGEN2</t>
  </si>
  <si>
    <t>12) wählen Sie Farbe von lackierten Komponenten von angebotenen Positionen oder Angebot - siehe den Blatt ANWEISUNGEN2</t>
  </si>
  <si>
    <t>13) wählen Sie die Befestigungsart von angebotenen Positionen oder Angebot - siehe den Blatt ANWEISUNGEN2</t>
  </si>
  <si>
    <t>11) choisissez le type de la barre finale des options préparés, plus d´informations PAGE2</t>
  </si>
  <si>
    <t>12) choisissez la couleur de composants laqués des options préparés, plus d´informations PAGE 2</t>
  </si>
  <si>
    <t>13) choisissez le type de fixation des options préparés, plus d´informations PAGE 2</t>
  </si>
  <si>
    <t>Betätigungslänge (mm)</t>
  </si>
  <si>
    <t>Commande L/ P</t>
  </si>
  <si>
    <t>Longeur de manoeuvre en mm</t>
  </si>
  <si>
    <t>couleur de tissu</t>
  </si>
  <si>
    <t>guidage</t>
  </si>
  <si>
    <t>Vérification de largeur</t>
  </si>
  <si>
    <t>Vérification de hauteur</t>
  </si>
  <si>
    <t>9)  Please, choose from the offered fabrics. The colour may slightly vary between batches</t>
  </si>
  <si>
    <t>10) Please, choose the guiding type from the available parameters - see appendix2</t>
  </si>
  <si>
    <t>11) Pleas, choose the coating colour of the components - see appendix Instruction2</t>
  </si>
  <si>
    <t>9) wählen Sie Stofffarbe von angebotenen Positionen oder Angebot - siehe den Blatt STOFFE; die Farbtonen können sich in einzelnen Lieferungen voneinander ein wenig unterscheiden</t>
  </si>
  <si>
    <t>10) wählen Sie Art der Führung von angebotenen Positionen oder Angebot - siehe den Blatt ANWEISUNGEN2</t>
  </si>
  <si>
    <t>11) wählen Sie Farbe von lackierten Komponenten von angebotenen Positionen oder Angebot - siehe den Blatt ANWEISUNGEN2</t>
  </si>
  <si>
    <t>name</t>
  </si>
  <si>
    <t>Roller blind LUNA</t>
  </si>
  <si>
    <t>Roller blind NEMO</t>
  </si>
  <si>
    <t>Roller blind ROLLITE</t>
  </si>
  <si>
    <t>Tube dimension</t>
  </si>
  <si>
    <t>tube 15 (RESTRICTION)</t>
  </si>
  <si>
    <t>tube 16 (RESTRICTION)</t>
  </si>
  <si>
    <t>note</t>
  </si>
  <si>
    <t xml:space="preserve">only for LUNA, NEMO, see list FABRICS and limitations of dimensions and weights of fabrics </t>
  </si>
  <si>
    <t xml:space="preserve">only for ROLLITE, see list FABRICS and limitations of dimensions and weights of fabrics </t>
  </si>
  <si>
    <t>PRODUCTS: LUNA, NEMO, ROLLITE have fixed diameter of the tubes</t>
  </si>
  <si>
    <t>Operation type</t>
  </si>
  <si>
    <t>CHAIN PVC</t>
  </si>
  <si>
    <t>SUNLITE, ROLLITE, LUNA, NEMO</t>
  </si>
  <si>
    <t xml:space="preserve">Fabric coiling </t>
  </si>
  <si>
    <t>Coiling outwards "A" (standard)</t>
  </si>
  <si>
    <t>Coiling inwards "B"</t>
  </si>
  <si>
    <t>Coiling DAY/NIGHT "C"</t>
  </si>
  <si>
    <t>Abkürzung</t>
  </si>
  <si>
    <t>Bezeichnung</t>
  </si>
  <si>
    <t>Stoffrollo LUNA</t>
  </si>
  <si>
    <t>Stoffrollo NEMO</t>
  </si>
  <si>
    <t>Stoffrollo ROLLITE</t>
  </si>
  <si>
    <t>Rohre 15 (BEGRENZUNG)</t>
  </si>
  <si>
    <t>Rohre 16 (BEGRENZUNG)</t>
  </si>
  <si>
    <t>nur für LUNA, NEMO,  siehe den Blatt STOFFE und Begrenzung der Abmessung und Gewicht des Stoffes</t>
  </si>
  <si>
    <t>PRODUKT: LUNA, NEMO, ROLLITE hat keinen wählbaren Rohrendurchschnitt</t>
  </si>
  <si>
    <t>Betätigungsart</t>
  </si>
  <si>
    <t>KETTE PVC</t>
  </si>
  <si>
    <t>Aufwicklung zum Fenster "A" (Standard)</t>
  </si>
  <si>
    <t>Aufwicklung vom Fenster "B"</t>
  </si>
  <si>
    <t>Aufwicklung TAG/NACHT "C"</t>
  </si>
  <si>
    <t>Abbréviation</t>
  </si>
  <si>
    <t>nom</t>
  </si>
  <si>
    <t>Rouleau LUNA</t>
  </si>
  <si>
    <t>Rouleau NEMO</t>
  </si>
  <si>
    <t>Rouleau ROLLITE</t>
  </si>
  <si>
    <t>Nom</t>
  </si>
  <si>
    <t>tube 15 (LIMITATION)</t>
  </si>
  <si>
    <t>tube 16 (LIMITATION)</t>
  </si>
  <si>
    <t>notes</t>
  </si>
  <si>
    <t>seulement pour  LUNA, NEMO, voir page TISSU et limitation de dimensions et poids de tissus</t>
  </si>
  <si>
    <t>seulement pour ROLLITE, voir page TISSU et limitation de dimensions et poids de tissus</t>
  </si>
  <si>
    <t>PRODUIT: LUNA, NEMO, ROLLITE n´a pas le diamtre de tube possible a choisir</t>
  </si>
  <si>
    <t>Type de manoeuvre/ commande</t>
  </si>
  <si>
    <t xml:space="preserve">Abbréviation </t>
  </si>
  <si>
    <t>CHAINETTE PVC</t>
  </si>
  <si>
    <t>enroulement vers la fenetre "A" (standard)</t>
  </si>
  <si>
    <t>Enroulement contre la fenetre "B"</t>
  </si>
  <si>
    <t>Enroulement JOUR/ NUIT "C"</t>
  </si>
  <si>
    <t>VÝROBEK: NEMO krycí profil nemá</t>
  </si>
  <si>
    <t>VÝROBEK: NEMO možnost vedení nemá</t>
  </si>
  <si>
    <t>WIRE (screwless)</t>
  </si>
  <si>
    <t>Side guide channel RR14 (ROLLITE)</t>
  </si>
  <si>
    <t>Side guide channel  (ROLLITE)</t>
  </si>
  <si>
    <t>NONE</t>
  </si>
  <si>
    <t>Head rail RR07 Al</t>
  </si>
  <si>
    <t>Head rail  RR07/1 PVC</t>
  </si>
  <si>
    <t>NO</t>
  </si>
  <si>
    <t>PRODUCTS: VERRA a NEMO don´t have top profile</t>
  </si>
  <si>
    <t>Bottom rail RR 08 - small Al</t>
  </si>
  <si>
    <t>Bottom rail RR 08/3 - Fe</t>
  </si>
  <si>
    <t>Bottom rail RR 08/4  DEN / NOC</t>
  </si>
  <si>
    <t>DAY/NIGHT Bottom rail always in white colour</t>
  </si>
  <si>
    <t>Pine 1002</t>
  </si>
  <si>
    <t>Ivory 1015</t>
  </si>
  <si>
    <t>RENOLIT Mahogany 2065</t>
  </si>
  <si>
    <t>RENOLIT Golden oak 2178</t>
  </si>
  <si>
    <t>RENOLIT Hazelnut 2179</t>
  </si>
  <si>
    <t>RENOLIT WINCHESTER XA 4240</t>
  </si>
  <si>
    <t>Chestnut 8004</t>
  </si>
  <si>
    <t>Brown 8014</t>
  </si>
  <si>
    <t>Silver 9006</t>
  </si>
  <si>
    <t>White</t>
  </si>
  <si>
    <t>OTHER RAL (consultation with OZ - term)</t>
  </si>
  <si>
    <t>only for ROLLITE, LUNA and BOTTOM rail RR08, which is in this colour range</t>
  </si>
  <si>
    <t>only for  ROLLITE, LUNA and BOTTOM rail RR08, which is in this colour range</t>
  </si>
  <si>
    <t>only for  LUNA*</t>
  </si>
  <si>
    <t>only for LUNA*</t>
  </si>
  <si>
    <t xml:space="preserve"> Always choose when  coated metal componets required. Components will be coated in united Colour RAL / write the shade in note</t>
  </si>
  <si>
    <t>* RENOLIT for product LUNA only in rail combination: head PVC RR07/1 + bottom Fe RR08/3</t>
  </si>
  <si>
    <t>Attachment</t>
  </si>
  <si>
    <t>on window WITHOUT SCREWING</t>
  </si>
  <si>
    <t>on window WITH SCREWING</t>
  </si>
  <si>
    <t>only for  NEMO</t>
  </si>
  <si>
    <t>only for  ROLLITE, LUNA and NEMO</t>
  </si>
  <si>
    <t>SEIL ohne Schrauben</t>
  </si>
  <si>
    <t>FÜHRUNGSSCHIENE RR14 (ROLLITE)</t>
  </si>
  <si>
    <t>FÜHRUNGSSCHIENE RR14/1 (ROLLITE)</t>
  </si>
  <si>
    <t>ES GIBT NICHT</t>
  </si>
  <si>
    <t>PRODUCTS: NEMO  don´t have guiding type option</t>
  </si>
  <si>
    <t>PRODUKT: NEMO hat keine Führungsmöglichkeit</t>
  </si>
  <si>
    <t>Kasten oder Abdeckprofil</t>
  </si>
  <si>
    <t>NEIN</t>
  </si>
  <si>
    <t>PRODUKT: VERRA a NEMO hat keinen Abdeckprofil</t>
  </si>
  <si>
    <t>Unterleiste RR 08 - kleine Al</t>
  </si>
  <si>
    <t>Unterleiste RR 08/3 - Fe</t>
  </si>
  <si>
    <t>Unterleiste RR 08/4  TAG/NACHT</t>
  </si>
  <si>
    <t>Die Unterleiste in der Ausführung TAG/NACHT steht für alle Rollosarten nur in weißer Farbe zum Auswahl.</t>
  </si>
  <si>
    <t>Pinie 1002</t>
  </si>
  <si>
    <t>Elfenbein 1015</t>
  </si>
  <si>
    <t>RENOLIT Mahagoni 2065</t>
  </si>
  <si>
    <t>RENOLIT goldene Eiche 2178</t>
  </si>
  <si>
    <t>RENOLIT Nussbaum 2179</t>
  </si>
  <si>
    <t>RENOLIT (Eiche hell) WINCHESTER XA 4240</t>
  </si>
  <si>
    <t>Kastanie 8004</t>
  </si>
  <si>
    <t>braun 8014</t>
  </si>
  <si>
    <t>silber 9006</t>
  </si>
  <si>
    <t>WEIß</t>
  </si>
  <si>
    <t>ANDERE RAL FARBE (nach Besprechung mit Ansprechspartner - Termin)</t>
  </si>
  <si>
    <t>nur für ROLLITE, LUNA und Unterleiste RR08, die in diese Farbskala ist</t>
  </si>
  <si>
    <t>nur für LUNA*</t>
  </si>
  <si>
    <t>STANDARD FÜR ALLE STOFFROLLOS</t>
  </si>
  <si>
    <t>DEN WERT wählen nur bei Forderung der Metallteilenlackierung - diese werden dann in einheilicher RAL Farbe, die Abtönung muss in der Bemerkung genannt werden.</t>
  </si>
  <si>
    <t>* RENOLIT für Produkt LUNA nur in der Profilkombination: Ober PVC RR07/1 + Unter Fe RR08/3</t>
  </si>
  <si>
    <t>auf das Fenster OHNE SCHRAUBEN</t>
  </si>
  <si>
    <t>auf das Fenster MIT SCHRAUBEN</t>
  </si>
  <si>
    <t>nur für NEMO</t>
  </si>
  <si>
    <t>nur für ROLLITE, LUNA und NEMO</t>
  </si>
  <si>
    <t>CABLE sans viser</t>
  </si>
  <si>
    <t>COULISSE RR14 (ROLLITE)</t>
  </si>
  <si>
    <t>COULISSE RR14/1 (ROLLITE)</t>
  </si>
  <si>
    <t>SANS</t>
  </si>
  <si>
    <t>PRODUIT: SUNLITE, NEMO n´a pas la possibilité de guidage</t>
  </si>
  <si>
    <t>Casette ou profil de couverture</t>
  </si>
  <si>
    <t>NON</t>
  </si>
  <si>
    <t>PRODUIT: NEMO n´a pas le profil de couverture</t>
  </si>
  <si>
    <t>Barre finale</t>
  </si>
  <si>
    <t>barre finale RR 08 - petite Al</t>
  </si>
  <si>
    <t>Barre finale RR 08/3 - Fe</t>
  </si>
  <si>
    <t>Barre finale RR 08/4  JOUR / NUIT</t>
  </si>
  <si>
    <t>Barre finale pour la possibilité JOUR/ NUITseulement en couleur blanc pour tous les types de stores</t>
  </si>
  <si>
    <t xml:space="preserve">Couleur de composants laqués </t>
  </si>
  <si>
    <t>ivoire 1015</t>
  </si>
  <si>
    <t>RENOLIT chene d´or 2178</t>
  </si>
  <si>
    <t>RENOLIT noix 2179</t>
  </si>
  <si>
    <t>chataigne 8004</t>
  </si>
  <si>
    <t>brun 8014</t>
  </si>
  <si>
    <t>argent 9006</t>
  </si>
  <si>
    <t>BLANC</t>
  </si>
  <si>
    <t>autre couleur RAL  (apres la consultation avec le commercial)</t>
  </si>
  <si>
    <t>seulement pour  ROLLITE, LUNA et barre finale RR08, qui est dans ces couleurs</t>
  </si>
  <si>
    <t>seulement pour ROLLITE, LUNA et barre finale RR08, qui est dans ces couelurs</t>
  </si>
  <si>
    <t>seulement pour LUNA*</t>
  </si>
  <si>
    <t>seulement LUNA*</t>
  </si>
  <si>
    <t>seulement pour ROLLITE, LUNA et barre finale RR08, qui est dans ces couleurs</t>
  </si>
  <si>
    <t>STANDARD pour tous les rouleaux</t>
  </si>
  <si>
    <t>spécifier au momeent comamnde des composants métaliques laqués, ils seront laquées apres dans un couleur RAL.La teinte de couleur noter dans les notes de commande</t>
  </si>
  <si>
    <t>* RENOLIT pour le produit LUNA seulement en combination de profils: suppérieur PVC RR07/1 + barre finale Fe RR08/3</t>
  </si>
  <si>
    <t>sur la fenetre sans viser</t>
  </si>
  <si>
    <t>sur la fenetre avec viser</t>
  </si>
  <si>
    <t>seulement pour NEMO</t>
  </si>
  <si>
    <t>seulement pour ROLLITE, LUNA et NEMO</t>
  </si>
  <si>
    <t>white</t>
  </si>
  <si>
    <t>Emballage</t>
  </si>
  <si>
    <t>Abbréviation 2 d´un produit</t>
  </si>
  <si>
    <t>12) choisissez le type de Emballage</t>
  </si>
  <si>
    <t>14) choisissez le type de Emballage</t>
  </si>
  <si>
    <t>16) choisissez le type de Emballage</t>
  </si>
  <si>
    <t>Bal</t>
  </si>
  <si>
    <t>oo</t>
  </si>
  <si>
    <t>prise individuelle</t>
  </si>
  <si>
    <t>ss</t>
  </si>
  <si>
    <t>transport externe</t>
  </si>
  <si>
    <t>tu</t>
  </si>
  <si>
    <t>transport Isotra</t>
  </si>
  <si>
    <t>ev</t>
  </si>
  <si>
    <t>carton renforcé</t>
  </si>
  <si>
    <t>DRF CORFU 1200</t>
  </si>
  <si>
    <t>DRF ZAK 0800</t>
  </si>
  <si>
    <t>DRF ZAK 0900</t>
  </si>
  <si>
    <t>DRF ZAK 1100</t>
  </si>
  <si>
    <t>DRF ZAK 1200</t>
  </si>
  <si>
    <t>DRF ZAK 1400</t>
  </si>
  <si>
    <t>DRF ZAK 1500</t>
  </si>
  <si>
    <t>DRF ZAK 1700</t>
  </si>
  <si>
    <t>DRF PAR 0100</t>
  </si>
  <si>
    <t>DRF PAR 0200</t>
  </si>
  <si>
    <t>DRF PAR 0300</t>
  </si>
  <si>
    <t>látka ALO</t>
  </si>
  <si>
    <t>ALO-RL07</t>
  </si>
  <si>
    <t>ALO-RL57</t>
  </si>
  <si>
    <t>látka Skandinavia</t>
  </si>
  <si>
    <t>BLOCK 1</t>
  </si>
  <si>
    <t>BLUM 1</t>
  </si>
  <si>
    <t>BLUM 5</t>
  </si>
  <si>
    <t>látka Botanic</t>
  </si>
  <si>
    <t>BOT1 0120</t>
  </si>
  <si>
    <t>BOT1 3300</t>
  </si>
  <si>
    <t>látka Cloud</t>
  </si>
  <si>
    <t>CLO-RL01</t>
  </si>
  <si>
    <t>látka Como Blackout</t>
  </si>
  <si>
    <t>COMO BO 5200</t>
  </si>
  <si>
    <t>COMO BO 5500</t>
  </si>
  <si>
    <t>COMO BO 5600</t>
  </si>
  <si>
    <t>COMO BO 5700</t>
  </si>
  <si>
    <t>látka Esvedra</t>
  </si>
  <si>
    <t>ESVE 0100</t>
  </si>
  <si>
    <t>ESVE 0200</t>
  </si>
  <si>
    <t>ESVE 0400</t>
  </si>
  <si>
    <t>ESVE 3200</t>
  </si>
  <si>
    <t>ESVE 3400</t>
  </si>
  <si>
    <t>látka Floral Blackout</t>
  </si>
  <si>
    <t>FLO JBO</t>
  </si>
  <si>
    <t>látka Floral</t>
  </si>
  <si>
    <t>FLO JZA</t>
  </si>
  <si>
    <t>FLO JZC</t>
  </si>
  <si>
    <t>FLO JZK</t>
  </si>
  <si>
    <t>FLO JZX</t>
  </si>
  <si>
    <t>látka Metallic</t>
  </si>
  <si>
    <t>MET 10542</t>
  </si>
  <si>
    <t>MET 7297</t>
  </si>
  <si>
    <t>MET 7850</t>
  </si>
  <si>
    <t>látka Mexico Blackout</t>
  </si>
  <si>
    <t>MEX BO 5105</t>
  </si>
  <si>
    <t>MEX BO 5106</t>
  </si>
  <si>
    <t>MEX BO 5107</t>
  </si>
  <si>
    <t>látka Kids</t>
  </si>
  <si>
    <t>MON 1</t>
  </si>
  <si>
    <t>MON 1 BO</t>
  </si>
  <si>
    <t>MON 2</t>
  </si>
  <si>
    <t>MON 2 BO</t>
  </si>
  <si>
    <t>látka New York Blackout</t>
  </si>
  <si>
    <t>NY BO 5100</t>
  </si>
  <si>
    <t>NY BO 5400</t>
  </si>
  <si>
    <t>NY BO 5600</t>
  </si>
  <si>
    <t>NY BO 5900</t>
  </si>
  <si>
    <t>NY BO 6200</t>
  </si>
  <si>
    <t>NY BO 6300</t>
  </si>
  <si>
    <t>NY BO 6500</t>
  </si>
  <si>
    <t>NY BO 6600</t>
  </si>
  <si>
    <t>NY BO 7100</t>
  </si>
  <si>
    <t>ONDA 10430</t>
  </si>
  <si>
    <t>látka Opera</t>
  </si>
  <si>
    <t>OPERA 10191</t>
  </si>
  <si>
    <t>OPERA 10231</t>
  </si>
  <si>
    <t>OPERA 10274</t>
  </si>
  <si>
    <t>OPERA 10294</t>
  </si>
  <si>
    <t>OPERA 10296</t>
  </si>
  <si>
    <t>látka Luxury</t>
  </si>
  <si>
    <t>SALVA 0100</t>
  </si>
  <si>
    <t>SALVA 0300</t>
  </si>
  <si>
    <t>SALVA 0500</t>
  </si>
  <si>
    <t>SALVA 0700</t>
  </si>
  <si>
    <t>SALVA 0800</t>
  </si>
  <si>
    <t>SALVA 1000</t>
  </si>
  <si>
    <t>SALVA 1300</t>
  </si>
  <si>
    <t>látka Spirit</t>
  </si>
  <si>
    <t>SPIR 1083</t>
  </si>
  <si>
    <t>SPIR 2345</t>
  </si>
  <si>
    <t>SPIR 2346</t>
  </si>
  <si>
    <t>SPIR 2347</t>
  </si>
  <si>
    <t>SPIR 2348</t>
  </si>
  <si>
    <t>SPIR 9161</t>
  </si>
  <si>
    <t>látka Tecno</t>
  </si>
  <si>
    <t>TECF 7/10325</t>
  </si>
  <si>
    <t>TECF 7/10414</t>
  </si>
  <si>
    <t>TECF 7/6079</t>
  </si>
  <si>
    <t>látka Trentino</t>
  </si>
  <si>
    <t>TREN 101</t>
  </si>
  <si>
    <t>TREN 10263</t>
  </si>
  <si>
    <t>TREN 10376</t>
  </si>
  <si>
    <t>TREN 10390</t>
  </si>
  <si>
    <t>TREN 10391</t>
  </si>
  <si>
    <t>látka Twilight</t>
  </si>
  <si>
    <t>TWIL 1081</t>
  </si>
  <si>
    <t>TWIL 2342</t>
  </si>
  <si>
    <t>TWIL 5139</t>
  </si>
  <si>
    <t>TWIL 9084</t>
  </si>
  <si>
    <t>látka Veroglim</t>
  </si>
  <si>
    <t>VERGF2 111</t>
  </si>
  <si>
    <t>VERGF2 112</t>
  </si>
  <si>
    <t>VERGF2 116</t>
  </si>
  <si>
    <t>VERGF2 119</t>
  </si>
  <si>
    <t>VERGF2 121</t>
  </si>
  <si>
    <t>látka Waikiki</t>
  </si>
  <si>
    <t>WAI BO 90</t>
  </si>
  <si>
    <t>WAI BO 91</t>
  </si>
  <si>
    <t xml:space="preserve">Tout selon les conditions générales d’achat et les réglements de réclamations de la société ISOTRA a. s., accessibles sur: </t>
  </si>
  <si>
    <t>http://www.persienneisotra.fr/regles-de-reclamation</t>
  </si>
  <si>
    <t>http://www.persienneisotra.fr/conditions-generales</t>
  </si>
  <si>
    <t xml:space="preserve">8) choisissez la longeur de chainette. A longeur de manoeuvre - chainette minimale pour les rouleaux jour/ nuit est l´hauteur de store + 230mm. </t>
  </si>
  <si>
    <t>RALRR14</t>
  </si>
  <si>
    <t>když(K18="RR14/1";RALRR14;RALUNA)</t>
  </si>
  <si>
    <t>RALRR</t>
  </si>
  <si>
    <t>když(J18="RR14/1";RALRR;RALRollite)</t>
  </si>
  <si>
    <t>UPP BO 80</t>
  </si>
  <si>
    <t>UPP BO 82</t>
  </si>
  <si>
    <t>Al coulisse RR14</t>
  </si>
  <si>
    <t>CLOSE 001</t>
  </si>
  <si>
    <t>CLOSE 003</t>
  </si>
  <si>
    <t>CLOSE 005</t>
  </si>
  <si>
    <t>ANT 1021</t>
  </si>
  <si>
    <t>ANT 2071</t>
  </si>
  <si>
    <t>ANT 2349</t>
  </si>
  <si>
    <t>ANT 4125</t>
  </si>
  <si>
    <t>ANT 9037</t>
  </si>
  <si>
    <t>ANT 9162</t>
  </si>
  <si>
    <t>ANT BO 1000</t>
  </si>
  <si>
    <t>ANT BO 2272</t>
  </si>
  <si>
    <t>ANT BO 4125</t>
  </si>
  <si>
    <t>ANT BO 5053</t>
  </si>
  <si>
    <t>ANT BO 9037</t>
  </si>
  <si>
    <t>ANT BO 9162</t>
  </si>
  <si>
    <t>10.06.2026.</t>
  </si>
  <si>
    <t>látka Antares 1021</t>
  </si>
  <si>
    <t>ANT 2272</t>
  </si>
  <si>
    <t>látka Antares 2272</t>
  </si>
  <si>
    <t>látka Antares 9037</t>
  </si>
  <si>
    <t>látka Antares 2071</t>
  </si>
  <si>
    <t>látka Antares 9162</t>
  </si>
  <si>
    <t>látka Antares 2349</t>
  </si>
  <si>
    <t>látka Antares 4125</t>
  </si>
  <si>
    <t>ANT 5049</t>
  </si>
  <si>
    <t>látka Amtares 5049</t>
  </si>
  <si>
    <t>látka Antares Blackout 1000</t>
  </si>
  <si>
    <t>látka Antares Blackout 9037</t>
  </si>
  <si>
    <t>látka Antares Blackout 2272</t>
  </si>
  <si>
    <t>látka Antares Blackout 9162</t>
  </si>
  <si>
    <t>látka Antares Blackout 4125</t>
  </si>
  <si>
    <t>látka Antares Blackout 5053</t>
  </si>
  <si>
    <t>SHADE 9346</t>
  </si>
  <si>
    <t>látka Shade 9346</t>
  </si>
  <si>
    <t>SHADE 2504</t>
  </si>
  <si>
    <t>látka Shade 2504</t>
  </si>
  <si>
    <t>SHADE 1089</t>
  </si>
  <si>
    <t>látka Shade 1089</t>
  </si>
  <si>
    <t>SHADE 9169</t>
  </si>
  <si>
    <t>látka Shade 9169</t>
  </si>
  <si>
    <t>SHADE 9223</t>
  </si>
  <si>
    <t>látka Shade 9223</t>
  </si>
  <si>
    <t>SHADE BO 9346</t>
  </si>
  <si>
    <t>látka Shade Blackout 9346</t>
  </si>
  <si>
    <t>SHADE BO 1089</t>
  </si>
  <si>
    <t>látka Shade Blackout 1089</t>
  </si>
  <si>
    <t>SHADE BO 9169</t>
  </si>
  <si>
    <t>látka Shade Blackout 9169</t>
  </si>
  <si>
    <t>SHADE BO 9223</t>
  </si>
  <si>
    <t>látka Shade Blackout 9223</t>
  </si>
  <si>
    <t>SHADE BO 2504</t>
  </si>
  <si>
    <t>látka Shade Blackout 2504</t>
  </si>
  <si>
    <t>FLEXF 4898.</t>
  </si>
  <si>
    <t>látka STARFLEX DIM</t>
  </si>
  <si>
    <t>FLEXF 6117.</t>
  </si>
  <si>
    <t>FLEXF 4899.</t>
  </si>
  <si>
    <t>FLEXF 5108.</t>
  </si>
  <si>
    <t>látka Close</t>
  </si>
  <si>
    <t>VERF 121/2.</t>
  </si>
  <si>
    <t>látka VEROSAFE 121/2</t>
  </si>
  <si>
    <t>VERF 121/144.</t>
  </si>
  <si>
    <t>látka VEROSAFE 121/144</t>
  </si>
  <si>
    <t>VERF 121/84.</t>
  </si>
  <si>
    <t>látka VEROSAFE 121/84</t>
  </si>
  <si>
    <t>VERF 121/14.</t>
  </si>
  <si>
    <t>látka VEROSAFE 121/14</t>
  </si>
  <si>
    <t>VERF 121/1.</t>
  </si>
  <si>
    <t>látka VEROSAFE 121/1</t>
  </si>
  <si>
    <t>VERF 121/23.</t>
  </si>
  <si>
    <t>látka VEROSAFE 121/23</t>
  </si>
  <si>
    <t>VERF 121/24.</t>
  </si>
  <si>
    <t>látka VEROSAFE 121/24</t>
  </si>
  <si>
    <t>VERF 121/11.</t>
  </si>
  <si>
    <t>látka VEROSAFE 121/11.</t>
  </si>
  <si>
    <t>PORTO 8261</t>
  </si>
  <si>
    <t>látka PORTO</t>
  </si>
  <si>
    <t>PORTO 7780</t>
  </si>
  <si>
    <t>PORTO 7779</t>
  </si>
  <si>
    <t>PORTO 8216</t>
  </si>
  <si>
    <t>PORTO 7781</t>
  </si>
  <si>
    <t>PORTO 7826</t>
  </si>
  <si>
    <t>TECF 7/100</t>
  </si>
  <si>
    <t>TECF 7/20016</t>
  </si>
  <si>
    <t>TECF 7/6081</t>
  </si>
  <si>
    <t>RF FEZ 3100</t>
  </si>
  <si>
    <t>látka FEZ DIM</t>
  </si>
  <si>
    <t>RF FEZ 3300</t>
  </si>
  <si>
    <t>RF FEZ 3600</t>
  </si>
  <si>
    <t>RF FEZ 3800</t>
  </si>
  <si>
    <t>RF FEZ 3900</t>
  </si>
  <si>
    <t>MER 11360</t>
  </si>
  <si>
    <t>látka Merino</t>
  </si>
  <si>
    <t>MER 11358</t>
  </si>
  <si>
    <t>MER 11357</t>
  </si>
  <si>
    <t>MER 11363</t>
  </si>
  <si>
    <t>MER 11361</t>
  </si>
  <si>
    <t>MER 11362</t>
  </si>
  <si>
    <t>MER BO 11332</t>
  </si>
  <si>
    <t>látka Merino Blackout</t>
  </si>
  <si>
    <t>MER BO 11328</t>
  </si>
  <si>
    <t>MER BO 11301</t>
  </si>
  <si>
    <t>MER BO 11334</t>
  </si>
  <si>
    <t>MER BO 11329</t>
  </si>
  <si>
    <t>MER BO 11327</t>
  </si>
  <si>
    <t>LUX 2488</t>
  </si>
  <si>
    <t>látka Luxor</t>
  </si>
  <si>
    <t>LUX 1125</t>
  </si>
  <si>
    <t>LUX 1124</t>
  </si>
  <si>
    <t>LUX 2487</t>
  </si>
  <si>
    <t>LUX 2489</t>
  </si>
  <si>
    <t>LUX 9320</t>
  </si>
  <si>
    <t>LUX 9321</t>
  </si>
  <si>
    <t>EKOF 0400</t>
  </si>
  <si>
    <t>látka EKO</t>
  </si>
  <si>
    <t>EKOF 2400</t>
  </si>
  <si>
    <t>EKOF 0700</t>
  </si>
  <si>
    <t>EKOF 2300</t>
  </si>
  <si>
    <t>LAZ 0800</t>
  </si>
  <si>
    <t>látka Lazare</t>
  </si>
  <si>
    <t>LAZ 0520</t>
  </si>
  <si>
    <t>LAZ 0656</t>
  </si>
  <si>
    <t>LAZ 0569</t>
  </si>
  <si>
    <t>LAZ 0661</t>
  </si>
  <si>
    <t>LAZ 0753</t>
  </si>
  <si>
    <t>ZANI 0587</t>
  </si>
  <si>
    <t>látka Zani</t>
  </si>
  <si>
    <t>ZANI 0570</t>
  </si>
  <si>
    <t>ZANI 588</t>
  </si>
  <si>
    <t>ZANI 0567</t>
  </si>
  <si>
    <t>NAVA 01</t>
  </si>
  <si>
    <t>látka Navara</t>
  </si>
  <si>
    <t>NAVA 08</t>
  </si>
  <si>
    <t>NAVA 09</t>
  </si>
  <si>
    <t>NAVA 07</t>
  </si>
  <si>
    <t>NAVA 10</t>
  </si>
  <si>
    <t>COSMIC BO 04</t>
  </si>
  <si>
    <t>látka KIDS</t>
  </si>
  <si>
    <t>COSMIC BO 03</t>
  </si>
  <si>
    <t>AVENS BO 651</t>
  </si>
  <si>
    <t>AVENS BO 652</t>
  </si>
  <si>
    <t>BER 0800.</t>
  </si>
  <si>
    <t>látka Berlin</t>
  </si>
  <si>
    <t>BER 0827.</t>
  </si>
  <si>
    <t>BER 0828.</t>
  </si>
  <si>
    <t>BER 0835.</t>
  </si>
  <si>
    <t>BER 1320.</t>
  </si>
  <si>
    <t>látka CARINA</t>
  </si>
  <si>
    <t>látka ONDA</t>
  </si>
  <si>
    <t>PREB 283/2</t>
  </si>
  <si>
    <t>látka PRESTO Blackout</t>
  </si>
  <si>
    <t>SUBF 1126.</t>
  </si>
  <si>
    <t>látka SUNBLOCK</t>
  </si>
  <si>
    <t>SUNF 0102.</t>
  </si>
  <si>
    <t>látka SUNMATE</t>
  </si>
  <si>
    <t>SUNF 0114.</t>
  </si>
  <si>
    <t>SUNF 0116.</t>
  </si>
  <si>
    <t>SUNF 0117.</t>
  </si>
  <si>
    <t>SUTF 0502.</t>
  </si>
  <si>
    <t>látka SUNTRACE</t>
  </si>
  <si>
    <t>SUTF 0503.</t>
  </si>
  <si>
    <t>SUTF 0506.</t>
  </si>
  <si>
    <t>SUTF 0509.</t>
  </si>
  <si>
    <t xml:space="preserve">látka Uppsala </t>
  </si>
  <si>
    <t>VEN 49719/6.</t>
  </si>
  <si>
    <t>látka VENEZIA</t>
  </si>
  <si>
    <t>DRF CORFU 0100.</t>
  </si>
  <si>
    <t>látka Den/Noc Corfu</t>
  </si>
  <si>
    <t>látka Den/Noc Parga</t>
  </si>
  <si>
    <t>látka Den/Noc Zakynthos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</si>
</sst>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);[Red]\(#,##0\)"/>
  </numFmts>
  <fonts count="37">
    <font>
      <sz val="10"/>
      <name val="MS Sans Serif"/>
      <charset val="238"/>
    </font>
    <font>
      <sz val="10"/>
      <name val="MS Sans Serif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9"/>
      <name val="Arial"/>
      <family val="2"/>
      <charset val="238"/>
    </font>
    <font>
      <b/>
      <sz val="18"/>
      <name val="Arial"/>
      <family val="2"/>
      <charset val="238"/>
    </font>
    <font>
      <b/>
      <sz val="8"/>
      <name val="Arial"/>
      <family val="2"/>
      <charset val="238"/>
    </font>
    <font>
      <sz val="8"/>
      <name val="MS Sans Serif"/>
      <family val="2"/>
      <charset val="238"/>
    </font>
    <font>
      <b/>
      <sz val="10"/>
      <name val="Arial"/>
      <family val="2"/>
      <charset val="238"/>
    </font>
    <font>
      <u/>
      <sz val="10"/>
      <color indexed="12"/>
      <name val="MS Sans Serif"/>
      <family val="2"/>
      <charset val="238"/>
    </font>
    <font>
      <u/>
      <sz val="10"/>
      <color indexed="12"/>
      <name val="Arial"/>
      <family val="2"/>
      <charset val="238"/>
    </font>
    <font>
      <b/>
      <sz val="20"/>
      <name val="Arial"/>
      <family val="2"/>
      <charset val="238"/>
    </font>
    <font>
      <b/>
      <sz val="24"/>
      <name val="Arial"/>
      <family val="2"/>
      <charset val="238"/>
    </font>
    <font>
      <b/>
      <i/>
      <sz val="16"/>
      <name val="Arial"/>
      <family val="2"/>
      <charset val="238"/>
    </font>
    <font>
      <sz val="16"/>
      <name val="Arial"/>
      <family val="2"/>
      <charset val="238"/>
    </font>
    <font>
      <b/>
      <sz val="16"/>
      <name val="Arial"/>
      <family val="2"/>
      <charset val="238"/>
    </font>
    <font>
      <u/>
      <sz val="10"/>
      <name val="Arial"/>
      <family val="2"/>
      <charset val="238"/>
    </font>
    <font>
      <b/>
      <sz val="8"/>
      <color indexed="10"/>
      <name val="Arial"/>
      <family val="2"/>
      <charset val="238"/>
    </font>
    <font>
      <i/>
      <sz val="8"/>
      <name val="Arial"/>
      <family val="2"/>
      <charset val="238"/>
    </font>
    <font>
      <b/>
      <sz val="10"/>
      <color indexed="10"/>
      <name val="Arial"/>
      <family val="2"/>
      <charset val="238"/>
    </font>
    <font>
      <b/>
      <sz val="8"/>
      <color indexed="10"/>
      <name val="Arial"/>
      <family val="2"/>
      <charset val="238"/>
    </font>
    <font>
      <sz val="10"/>
      <color indexed="10"/>
      <name val="Arial"/>
      <family val="2"/>
      <charset val="238"/>
    </font>
    <font>
      <sz val="10"/>
      <name val="MS Sans Serif"/>
      <family val="2"/>
      <charset val="238"/>
    </font>
    <font>
      <sz val="10"/>
      <color indexed="10"/>
      <name val="Calibri"/>
      <family val="2"/>
      <charset val="238"/>
    </font>
    <font>
      <b/>
      <sz val="10"/>
      <name val="MS Sans Serif"/>
      <family val="2"/>
      <charset val="238"/>
    </font>
    <font>
      <sz val="10"/>
      <name val="Arisl"/>
      <charset val="238"/>
    </font>
    <font>
      <sz val="11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sz val="10"/>
      <color rgb="FFFF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rgb="FF000000"/>
      <name val="Calibri"/>
      <family val="2"/>
      <charset val="238"/>
    </font>
    <font>
      <sz val="10"/>
      <color indexed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6"/>
      <color rgb="FFFF0000"/>
      <name val="Arial"/>
      <family val="2"/>
      <charset val="238"/>
    </font>
    <font>
      <b/>
      <sz val="8"/>
      <color rgb="FFFF0000"/>
      <name val="Arial"/>
      <family val="2"/>
      <charset val="238"/>
    </font>
    <font>
      <sz val="10"/>
      <color theme="1"/>
      <name val="Calibir)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2" fillId="0" borderId="0" applyNumberFormat="0" applyFont="0" applyBorder="0" applyAlignment="0" applyProtection="0">
      <protection locked="0"/>
    </xf>
    <xf numFmtId="0" fontId="3" fillId="0" borderId="0"/>
    <xf numFmtId="0" fontId="3" fillId="0" borderId="0">
      <protection locked="0"/>
    </xf>
    <xf numFmtId="0" fontId="3" fillId="0" borderId="0"/>
    <xf numFmtId="0" fontId="1" fillId="0" borderId="0"/>
    <xf numFmtId="0" fontId="23" fillId="0" borderId="0"/>
    <xf numFmtId="0" fontId="27" fillId="0" borderId="0"/>
    <xf numFmtId="0" fontId="28" fillId="0" borderId="0"/>
    <xf numFmtId="0" fontId="1" fillId="0" borderId="0"/>
    <xf numFmtId="0" fontId="1" fillId="0" borderId="0"/>
    <xf numFmtId="0" fontId="1" fillId="0" borderId="0"/>
    <xf numFmtId="0" fontId="3" fillId="0" borderId="0"/>
    <xf numFmtId="9" fontId="1" fillId="0" borderId="0" applyFont="0" applyFill="0" applyBorder="0" applyAlignment="0" applyProtection="0"/>
    <xf numFmtId="0" fontId="3" fillId="0" borderId="0"/>
  </cellStyleXfs>
  <cellXfs count="246">
    <xf numFmtId="0" fontId="0" fillId="0" borderId="0" xfId="0"/>
    <xf numFmtId="0" fontId="4" fillId="2" borderId="0" xfId="0" applyFont="1" applyFill="1"/>
    <xf numFmtId="0" fontId="2" fillId="2" borderId="0" xfId="13" applyFont="1" applyFill="1" applyAlignment="1" applyProtection="1">
      <alignment vertical="center"/>
      <protection locked="0"/>
    </xf>
    <xf numFmtId="0" fontId="3" fillId="2" borderId="0" xfId="12" applyFont="1" applyFill="1" applyAlignment="1" applyProtection="1">
      <alignment vertical="center"/>
      <protection locked="0"/>
    </xf>
    <xf numFmtId="0" fontId="5" fillId="2" borderId="1" xfId="12" applyFont="1" applyFill="1" applyBorder="1" applyAlignment="1" applyProtection="1">
      <alignment vertical="center"/>
      <protection locked="0"/>
    </xf>
    <xf numFmtId="0" fontId="4" fillId="2" borderId="1" xfId="12" applyFont="1" applyFill="1" applyBorder="1" applyAlignment="1" applyProtection="1">
      <alignment vertical="center"/>
      <protection locked="0"/>
    </xf>
    <xf numFmtId="0" fontId="3" fillId="2" borderId="0" xfId="12" applyFont="1" applyFill="1" applyAlignment="1" applyProtection="1">
      <alignment horizontal="right" vertical="center"/>
      <protection locked="0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19" fillId="2" borderId="0" xfId="0" applyFont="1" applyFill="1"/>
    <xf numFmtId="0" fontId="4" fillId="2" borderId="0" xfId="0" applyFont="1" applyFill="1" applyAlignment="1">
      <alignment horizontal="left"/>
    </xf>
    <xf numFmtId="0" fontId="19" fillId="2" borderId="0" xfId="0" applyFont="1" applyFill="1" applyAlignment="1">
      <alignment horizontal="left"/>
    </xf>
    <xf numFmtId="0" fontId="21" fillId="2" borderId="0" xfId="0" applyFont="1" applyFill="1" applyAlignment="1">
      <alignment vertical="center"/>
    </xf>
    <xf numFmtId="0" fontId="7" fillId="3" borderId="5" xfId="0" applyFont="1" applyFill="1" applyBorder="1"/>
    <xf numFmtId="0" fontId="4" fillId="2" borderId="5" xfId="0" applyFont="1" applyFill="1" applyBorder="1" applyAlignment="1">
      <alignment horizontal="center"/>
    </xf>
    <xf numFmtId="0" fontId="4" fillId="2" borderId="5" xfId="0" applyFont="1" applyFill="1" applyBorder="1"/>
    <xf numFmtId="0" fontId="7" fillId="2" borderId="0" xfId="0" applyFont="1" applyFill="1"/>
    <xf numFmtId="0" fontId="7" fillId="3" borderId="5" xfId="0" applyFont="1" applyFill="1" applyBorder="1" applyAlignment="1">
      <alignment vertical="center"/>
    </xf>
    <xf numFmtId="0" fontId="7" fillId="2" borderId="0" xfId="0" applyFont="1" applyFill="1" applyAlignment="1">
      <alignment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vertical="center"/>
    </xf>
    <xf numFmtId="0" fontId="18" fillId="2" borderId="0" xfId="0" applyFont="1" applyFill="1" applyAlignment="1">
      <alignment vertical="center"/>
    </xf>
    <xf numFmtId="0" fontId="4" fillId="2" borderId="5" xfId="0" applyFont="1" applyFill="1" applyBorder="1" applyAlignment="1">
      <alignment vertical="center" wrapText="1" shrinkToFit="1"/>
    </xf>
    <xf numFmtId="0" fontId="7" fillId="3" borderId="8" xfId="0" applyFont="1" applyFill="1" applyBorder="1"/>
    <xf numFmtId="49" fontId="29" fillId="0" borderId="0" xfId="0" applyNumberFormat="1" applyFont="1" applyAlignment="1">
      <alignment horizontal="left"/>
    </xf>
    <xf numFmtId="0" fontId="30" fillId="0" borderId="0" xfId="0" applyFont="1"/>
    <xf numFmtId="49" fontId="30" fillId="0" borderId="0" xfId="0" applyNumberFormat="1" applyFont="1" applyAlignment="1">
      <alignment horizontal="center"/>
    </xf>
    <xf numFmtId="0" fontId="31" fillId="0" borderId="0" xfId="0" applyFont="1" applyAlignment="1">
      <alignment horizontal="center"/>
    </xf>
    <xf numFmtId="0" fontId="30" fillId="0" borderId="0" xfId="0" applyFont="1" applyAlignment="1">
      <alignment horizontal="left"/>
    </xf>
    <xf numFmtId="0" fontId="30" fillId="0" borderId="0" xfId="0" applyFont="1" applyAlignment="1">
      <alignment horizontal="center"/>
    </xf>
    <xf numFmtId="0" fontId="29" fillId="0" borderId="0" xfId="0" applyFont="1"/>
    <xf numFmtId="0" fontId="30" fillId="2" borderId="0" xfId="0" applyFont="1" applyFill="1"/>
    <xf numFmtId="0" fontId="30" fillId="2" borderId="0" xfId="0" applyFont="1" applyFill="1" applyAlignment="1">
      <alignment horizontal="left"/>
    </xf>
    <xf numFmtId="0" fontId="32" fillId="2" borderId="0" xfId="0" applyFont="1" applyFill="1" applyAlignment="1">
      <alignment horizontal="center"/>
    </xf>
    <xf numFmtId="0" fontId="30" fillId="2" borderId="0" xfId="0" applyFont="1" applyFill="1" applyAlignment="1">
      <alignment horizontal="center"/>
    </xf>
    <xf numFmtId="0" fontId="30" fillId="2" borderId="0" xfId="0" applyFont="1" applyFill="1" applyAlignment="1">
      <alignment vertical="center"/>
    </xf>
    <xf numFmtId="0" fontId="33" fillId="3" borderId="5" xfId="0" applyFont="1" applyFill="1" applyBorder="1" applyAlignment="1">
      <alignment vertical="center"/>
    </xf>
    <xf numFmtId="0" fontId="30" fillId="2" borderId="5" xfId="0" applyFont="1" applyFill="1" applyBorder="1" applyAlignment="1">
      <alignment horizontal="left"/>
    </xf>
    <xf numFmtId="0" fontId="30" fillId="2" borderId="5" xfId="0" applyFont="1" applyFill="1" applyBorder="1" applyAlignment="1">
      <alignment horizontal="center"/>
    </xf>
    <xf numFmtId="0" fontId="30" fillId="0" borderId="0" xfId="0" applyFont="1" applyAlignment="1">
      <alignment horizontal="right"/>
    </xf>
    <xf numFmtId="49" fontId="29" fillId="0" borderId="0" xfId="0" applyNumberFormat="1" applyFont="1" applyAlignment="1">
      <alignment horizontal="center"/>
    </xf>
    <xf numFmtId="0" fontId="29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right"/>
    </xf>
    <xf numFmtId="0" fontId="32" fillId="0" borderId="0" xfId="0" applyFont="1" applyAlignment="1">
      <alignment horizontal="center"/>
    </xf>
    <xf numFmtId="0" fontId="33" fillId="0" borderId="0" xfId="0" applyFont="1" applyAlignment="1">
      <alignment vertical="center"/>
    </xf>
    <xf numFmtId="0" fontId="32" fillId="0" borderId="0" xfId="0" applyFont="1" applyAlignment="1">
      <alignment horizontal="left"/>
    </xf>
    <xf numFmtId="0" fontId="30" fillId="4" borderId="5" xfId="0" applyFont="1" applyFill="1" applyBorder="1" applyAlignment="1">
      <alignment horizontal="left"/>
    </xf>
    <xf numFmtId="0" fontId="30" fillId="4" borderId="5" xfId="0" applyFont="1" applyFill="1" applyBorder="1" applyAlignment="1">
      <alignment horizontal="center"/>
    </xf>
    <xf numFmtId="0" fontId="33" fillId="3" borderId="5" xfId="0" applyFont="1" applyFill="1" applyBorder="1" applyAlignment="1">
      <alignment horizontal="center" vertical="center"/>
    </xf>
    <xf numFmtId="0" fontId="29" fillId="2" borderId="0" xfId="0" applyFont="1" applyFill="1"/>
    <xf numFmtId="0" fontId="3" fillId="2" borderId="0" xfId="0" applyFont="1" applyFill="1" applyAlignment="1" applyProtection="1">
      <alignment vertical="center"/>
      <protection locked="0"/>
    </xf>
    <xf numFmtId="0" fontId="3" fillId="2" borderId="1" xfId="0" applyFont="1" applyFill="1" applyBorder="1" applyAlignment="1" applyProtection="1">
      <alignment vertical="center"/>
      <protection locked="0"/>
    </xf>
    <xf numFmtId="0" fontId="11" fillId="2" borderId="1" xfId="2" applyFont="1" applyFill="1" applyBorder="1" applyAlignment="1" applyProtection="1">
      <alignment horizontal="right" vertical="center"/>
      <protection locked="0"/>
    </xf>
    <xf numFmtId="0" fontId="12" fillId="2" borderId="0" xfId="0" applyFont="1" applyFill="1" applyAlignment="1" applyProtection="1">
      <alignment horizontal="left"/>
      <protection locked="0"/>
    </xf>
    <xf numFmtId="0" fontId="13" fillId="2" borderId="0" xfId="0" applyFont="1" applyFill="1" applyAlignment="1" applyProtection="1">
      <alignment horizontal="left"/>
      <protection locked="0"/>
    </xf>
    <xf numFmtId="0" fontId="13" fillId="2" borderId="0" xfId="0" applyFont="1" applyFill="1" applyAlignment="1" applyProtection="1">
      <alignment horizontal="left" vertical="center"/>
      <protection locked="0"/>
    </xf>
    <xf numFmtId="0" fontId="14" fillId="2" borderId="0" xfId="0" applyFont="1" applyFill="1" applyProtection="1">
      <protection locked="0"/>
    </xf>
    <xf numFmtId="0" fontId="12" fillId="2" borderId="0" xfId="0" applyFont="1" applyFill="1" applyProtection="1">
      <protection locked="0"/>
    </xf>
    <xf numFmtId="0" fontId="6" fillId="2" borderId="0" xfId="0" applyFont="1" applyFill="1" applyProtection="1">
      <protection locked="0"/>
    </xf>
    <xf numFmtId="0" fontId="34" fillId="2" borderId="0" xfId="0" applyFont="1" applyFill="1" applyProtection="1">
      <protection locked="0"/>
    </xf>
    <xf numFmtId="0" fontId="16" fillId="2" borderId="0" xfId="0" applyFont="1" applyFill="1" applyProtection="1">
      <protection locked="0"/>
    </xf>
    <xf numFmtId="0" fontId="15" fillId="2" borderId="0" xfId="0" applyFont="1" applyFill="1" applyProtection="1">
      <protection locked="0"/>
    </xf>
    <xf numFmtId="0" fontId="15" fillId="2" borderId="0" xfId="0" applyFont="1" applyFill="1" applyAlignment="1" applyProtection="1">
      <alignment vertical="center"/>
      <protection locked="0"/>
    </xf>
    <xf numFmtId="0" fontId="15" fillId="2" borderId="0" xfId="0" applyFont="1" applyFill="1" applyAlignment="1" applyProtection="1">
      <alignment horizontal="left" vertical="center"/>
      <protection locked="0"/>
    </xf>
    <xf numFmtId="0" fontId="3" fillId="2" borderId="0" xfId="0" applyFont="1" applyFill="1" applyProtection="1">
      <protection locked="0"/>
    </xf>
    <xf numFmtId="0" fontId="6" fillId="2" borderId="0" xfId="0" applyFont="1" applyFill="1" applyAlignment="1" applyProtection="1">
      <alignment horizontal="center"/>
      <protection locked="0"/>
    </xf>
    <xf numFmtId="0" fontId="3" fillId="2" borderId="0" xfId="0" applyFont="1" applyFill="1" applyAlignment="1" applyProtection="1">
      <alignment horizontal="left" vertical="center"/>
      <protection locked="0"/>
    </xf>
    <xf numFmtId="0" fontId="3" fillId="2" borderId="0" xfId="0" applyFont="1" applyFill="1" applyAlignment="1" applyProtection="1">
      <alignment horizontal="center" vertical="center" wrapText="1"/>
      <protection locked="0"/>
    </xf>
    <xf numFmtId="0" fontId="4" fillId="2" borderId="0" xfId="0" applyFont="1" applyFill="1" applyAlignment="1" applyProtection="1">
      <alignment horizontal="left" vertical="center"/>
      <protection locked="0"/>
    </xf>
    <xf numFmtId="0" fontId="4" fillId="2" borderId="0" xfId="0" applyFont="1" applyFill="1" applyProtection="1">
      <protection locked="0"/>
    </xf>
    <xf numFmtId="0" fontId="4" fillId="2" borderId="0" xfId="0" applyFont="1" applyFill="1" applyAlignment="1" applyProtection="1">
      <alignment horizontal="center" vertical="center"/>
      <protection locked="0"/>
    </xf>
    <xf numFmtId="0" fontId="4" fillId="2" borderId="0" xfId="0" applyFont="1" applyFill="1" applyAlignment="1" applyProtection="1">
      <alignment horizontal="center" vertical="center" wrapText="1"/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5" borderId="3" xfId="0" applyFont="1" applyFill="1" applyBorder="1" applyAlignment="1" applyProtection="1">
      <alignment horizontal="center" vertical="center" wrapText="1"/>
      <protection locked="0"/>
    </xf>
    <xf numFmtId="0" fontId="5" fillId="2" borderId="4" xfId="0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5" fillId="5" borderId="5" xfId="0" applyFont="1" applyFill="1" applyBorder="1" applyAlignment="1" applyProtection="1">
      <alignment horizontal="center" vertical="center" wrapText="1"/>
      <protection locked="0"/>
    </xf>
    <xf numFmtId="0" fontId="5" fillId="2" borderId="9" xfId="0" applyFont="1" applyFill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center" vertical="center" wrapText="1"/>
      <protection locked="0"/>
    </xf>
    <xf numFmtId="0" fontId="5" fillId="5" borderId="8" xfId="0" applyFont="1" applyFill="1" applyBorder="1" applyAlignment="1" applyProtection="1">
      <alignment horizontal="center" vertical="center" wrapText="1"/>
      <protection locked="0"/>
    </xf>
    <xf numFmtId="0" fontId="3" fillId="2" borderId="0" xfId="0" applyFont="1" applyFill="1" applyAlignment="1" applyProtection="1">
      <alignment vertical="center" wrapText="1"/>
      <protection locked="0"/>
    </xf>
    <xf numFmtId="0" fontId="3" fillId="2" borderId="0" xfId="0" applyFont="1" applyFill="1" applyAlignment="1" applyProtection="1">
      <alignment horizontal="left" vertical="center" wrapText="1"/>
      <protection locked="0"/>
    </xf>
    <xf numFmtId="0" fontId="4" fillId="2" borderId="0" xfId="0" applyFont="1" applyFill="1" applyAlignment="1" applyProtection="1">
      <alignment vertical="center"/>
      <protection locked="0"/>
    </xf>
    <xf numFmtId="0" fontId="6" fillId="2" borderId="0" xfId="0" applyFont="1" applyFill="1" applyAlignment="1" applyProtection="1">
      <alignment horizontal="center" vertical="center"/>
      <protection locked="0"/>
    </xf>
    <xf numFmtId="0" fontId="4" fillId="6" borderId="0" xfId="0" applyFont="1" applyFill="1" applyAlignment="1" applyProtection="1">
      <alignment vertical="center"/>
      <protection locked="0"/>
    </xf>
    <xf numFmtId="0" fontId="3" fillId="6" borderId="0" xfId="0" applyFont="1" applyFill="1" applyAlignment="1" applyProtection="1">
      <alignment vertical="center"/>
      <protection locked="0"/>
    </xf>
    <xf numFmtId="0" fontId="3" fillId="6" borderId="0" xfId="0" applyFont="1" applyFill="1" applyAlignment="1" applyProtection="1">
      <alignment vertical="center" wrapText="1"/>
      <protection locked="0"/>
    </xf>
    <xf numFmtId="0" fontId="3" fillId="6" borderId="0" xfId="0" applyFont="1" applyFill="1" applyAlignment="1" applyProtection="1">
      <alignment horizontal="left" vertical="center" wrapText="1"/>
      <protection locked="0"/>
    </xf>
    <xf numFmtId="0" fontId="6" fillId="6" borderId="0" xfId="0" applyFont="1" applyFill="1" applyAlignment="1" applyProtection="1">
      <alignment horizontal="center" vertical="center"/>
      <protection locked="0"/>
    </xf>
    <xf numFmtId="0" fontId="3" fillId="6" borderId="0" xfId="0" applyFont="1" applyFill="1" applyAlignment="1" applyProtection="1">
      <alignment horizontal="left" vertical="center"/>
      <protection locked="0"/>
    </xf>
    <xf numFmtId="0" fontId="3" fillId="2" borderId="0" xfId="0" applyFont="1" applyFill="1" applyAlignment="1" applyProtection="1">
      <alignment horizontal="center" vertical="center"/>
      <protection locked="0"/>
    </xf>
    <xf numFmtId="0" fontId="3" fillId="2" borderId="0" xfId="0" applyFont="1" applyFill="1" applyAlignment="1" applyProtection="1">
      <alignment horizontal="center"/>
      <protection locked="0"/>
    </xf>
    <xf numFmtId="0" fontId="2" fillId="2" borderId="0" xfId="0" applyFont="1" applyFill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vertical="center"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3" fillId="0" borderId="0" xfId="0" applyFont="1" applyProtection="1">
      <protection locked="0"/>
    </xf>
    <xf numFmtId="0" fontId="6" fillId="0" borderId="0" xfId="0" applyFont="1" applyAlignment="1" applyProtection="1">
      <alignment horizontal="center"/>
      <protection locked="0"/>
    </xf>
    <xf numFmtId="0" fontId="5" fillId="7" borderId="3" xfId="0" applyFont="1" applyFill="1" applyBorder="1" applyAlignment="1" applyProtection="1">
      <alignment horizontal="center" vertical="center"/>
      <protection hidden="1"/>
    </xf>
    <xf numFmtId="0" fontId="5" fillId="7" borderId="8" xfId="0" applyFont="1" applyFill="1" applyBorder="1" applyAlignment="1" applyProtection="1">
      <alignment horizontal="center" vertical="center"/>
      <protection hidden="1"/>
    </xf>
    <xf numFmtId="0" fontId="5" fillId="7" borderId="5" xfId="0" applyFont="1" applyFill="1" applyBorder="1" applyAlignment="1" applyProtection="1">
      <alignment horizontal="center" vertical="center"/>
      <protection hidden="1"/>
    </xf>
    <xf numFmtId="0" fontId="5" fillId="7" borderId="13" xfId="0" applyFont="1" applyFill="1" applyBorder="1" applyAlignment="1" applyProtection="1">
      <alignment horizontal="center" vertical="center" wrapText="1"/>
      <protection hidden="1"/>
    </xf>
    <xf numFmtId="0" fontId="5" fillId="7" borderId="14" xfId="0" applyFont="1" applyFill="1" applyBorder="1" applyAlignment="1" applyProtection="1">
      <alignment horizontal="center" vertical="center" wrapText="1"/>
      <protection hidden="1"/>
    </xf>
    <xf numFmtId="0" fontId="5" fillId="7" borderId="15" xfId="0" applyFont="1" applyFill="1" applyBorder="1" applyAlignment="1" applyProtection="1">
      <alignment horizontal="center" vertical="center" wrapText="1"/>
      <protection hidden="1"/>
    </xf>
    <xf numFmtId="0" fontId="29" fillId="2" borderId="0" xfId="0" applyFont="1" applyFill="1" applyAlignment="1">
      <alignment vertical="center"/>
    </xf>
    <xf numFmtId="0" fontId="3" fillId="2" borderId="20" xfId="0" applyFont="1" applyFill="1" applyBorder="1" applyAlignment="1" applyProtection="1">
      <alignment horizontal="left" vertical="center"/>
      <protection locked="0"/>
    </xf>
    <xf numFmtId="0" fontId="3" fillId="2" borderId="21" xfId="0" applyFont="1" applyFill="1" applyBorder="1" applyAlignment="1" applyProtection="1">
      <alignment horizontal="left" vertical="center"/>
      <protection locked="0"/>
    </xf>
    <xf numFmtId="0" fontId="3" fillId="2" borderId="22" xfId="0" applyFont="1" applyFill="1" applyBorder="1" applyAlignment="1" applyProtection="1">
      <alignment horizontal="left" vertical="center"/>
      <protection locked="0"/>
    </xf>
    <xf numFmtId="0" fontId="5" fillId="7" borderId="10" xfId="0" applyFont="1" applyFill="1" applyBorder="1" applyAlignment="1" applyProtection="1">
      <alignment horizontal="center" vertical="center" wrapText="1"/>
      <protection hidden="1"/>
    </xf>
    <xf numFmtId="0" fontId="5" fillId="7" borderId="11" xfId="0" applyFont="1" applyFill="1" applyBorder="1" applyAlignment="1" applyProtection="1">
      <alignment horizontal="center" vertical="center" wrapText="1"/>
      <protection hidden="1"/>
    </xf>
    <xf numFmtId="0" fontId="5" fillId="7" borderId="12" xfId="0" applyFont="1" applyFill="1" applyBorder="1" applyAlignment="1" applyProtection="1">
      <alignment horizontal="center" vertical="center" wrapText="1"/>
      <protection hidden="1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vertical="center" wrapText="1" shrinkToFit="1"/>
    </xf>
    <xf numFmtId="0" fontId="25" fillId="0" borderId="1" xfId="11" applyFont="1" applyBorder="1"/>
    <xf numFmtId="0" fontId="1" fillId="0" borderId="1" xfId="11" applyBorder="1"/>
    <xf numFmtId="0" fontId="1" fillId="0" borderId="1" xfId="11" applyBorder="1" applyAlignment="1">
      <alignment horizontal="center"/>
    </xf>
    <xf numFmtId="0" fontId="1" fillId="0" borderId="0" xfId="11"/>
    <xf numFmtId="0" fontId="1" fillId="0" borderId="0" xfId="11" applyAlignment="1">
      <alignment horizontal="center"/>
    </xf>
    <xf numFmtId="0" fontId="16" fillId="2" borderId="5" xfId="0" applyFont="1" applyFill="1" applyBorder="1" applyAlignment="1" applyProtection="1">
      <alignment horizontal="center" vertical="center"/>
      <protection locked="0"/>
    </xf>
    <xf numFmtId="0" fontId="12" fillId="2" borderId="23" xfId="0" applyFont="1" applyFill="1" applyBorder="1" applyAlignment="1" applyProtection="1">
      <alignment vertical="center"/>
      <protection hidden="1"/>
    </xf>
    <xf numFmtId="0" fontId="4" fillId="2" borderId="24" xfId="0" applyFont="1" applyFill="1" applyBorder="1" applyAlignment="1" applyProtection="1">
      <alignment horizontal="center" vertical="center" wrapText="1"/>
      <protection hidden="1"/>
    </xf>
    <xf numFmtId="0" fontId="4" fillId="2" borderId="25" xfId="0" applyFont="1" applyFill="1" applyBorder="1" applyAlignment="1" applyProtection="1">
      <alignment horizontal="center" vertical="center" wrapText="1"/>
      <protection hidden="1"/>
    </xf>
    <xf numFmtId="0" fontId="4" fillId="0" borderId="26" xfId="0" applyFont="1" applyBorder="1" applyAlignment="1" applyProtection="1">
      <alignment horizontal="center" vertical="center" wrapText="1"/>
      <protection hidden="1"/>
    </xf>
    <xf numFmtId="0" fontId="4" fillId="2" borderId="27" xfId="0" applyFont="1" applyFill="1" applyBorder="1" applyAlignment="1" applyProtection="1">
      <alignment horizontal="center" vertical="center" wrapText="1"/>
      <protection hidden="1"/>
    </xf>
    <xf numFmtId="0" fontId="4" fillId="2" borderId="28" xfId="0" applyFont="1" applyFill="1" applyBorder="1" applyAlignment="1" applyProtection="1">
      <alignment horizontal="center" vertical="center" wrapText="1"/>
      <protection hidden="1"/>
    </xf>
    <xf numFmtId="0" fontId="20" fillId="2" borderId="0" xfId="0" applyFont="1" applyFill="1" applyProtection="1">
      <protection hidden="1"/>
    </xf>
    <xf numFmtId="0" fontId="4" fillId="2" borderId="0" xfId="0" applyFont="1" applyFill="1" applyAlignment="1" applyProtection="1">
      <alignment vertical="center"/>
      <protection hidden="1"/>
    </xf>
    <xf numFmtId="0" fontId="9" fillId="2" borderId="0" xfId="13" applyFont="1" applyFill="1" applyProtection="1">
      <protection hidden="1"/>
    </xf>
    <xf numFmtId="0" fontId="3" fillId="2" borderId="0" xfId="0" applyFont="1" applyFill="1" applyAlignment="1" applyProtection="1">
      <alignment horizontal="right"/>
      <protection hidden="1"/>
    </xf>
    <xf numFmtId="0" fontId="12" fillId="2" borderId="0" xfId="0" applyFont="1" applyFill="1" applyAlignment="1" applyProtection="1">
      <alignment horizontal="left" vertical="center"/>
      <protection hidden="1"/>
    </xf>
    <xf numFmtId="0" fontId="1" fillId="0" borderId="23" xfId="11" applyBorder="1"/>
    <xf numFmtId="0" fontId="2" fillId="2" borderId="5" xfId="0" applyFont="1" applyFill="1" applyBorder="1" applyAlignment="1" applyProtection="1">
      <alignment horizontal="center" vertical="center"/>
      <protection locked="0"/>
    </xf>
    <xf numFmtId="49" fontId="17" fillId="2" borderId="0" xfId="0" applyNumberFormat="1" applyFont="1" applyFill="1" applyAlignment="1" applyProtection="1">
      <alignment horizontal="left" vertical="center"/>
      <protection locked="0"/>
    </xf>
    <xf numFmtId="0" fontId="35" fillId="2" borderId="29" xfId="0" applyFont="1" applyFill="1" applyBorder="1" applyAlignment="1">
      <alignment vertical="center"/>
    </xf>
    <xf numFmtId="0" fontId="9" fillId="2" borderId="0" xfId="0" applyFont="1" applyFill="1" applyAlignment="1" applyProtection="1">
      <alignment horizontal="left" vertical="center"/>
      <protection hidden="1"/>
    </xf>
    <xf numFmtId="0" fontId="9" fillId="2" borderId="0" xfId="0" applyFont="1" applyFill="1" applyAlignment="1" applyProtection="1">
      <alignment horizontal="left" vertical="center" shrinkToFit="1"/>
      <protection locked="0"/>
    </xf>
    <xf numFmtId="0" fontId="4" fillId="0" borderId="27" xfId="0" applyFont="1" applyBorder="1" applyAlignment="1" applyProtection="1">
      <alignment horizontal="center" vertical="center" wrapText="1"/>
      <protection hidden="1"/>
    </xf>
    <xf numFmtId="0" fontId="5" fillId="5" borderId="13" xfId="0" applyFont="1" applyFill="1" applyBorder="1" applyAlignment="1" applyProtection="1">
      <alignment horizontal="center" vertical="center" wrapText="1"/>
      <protection locked="0"/>
    </xf>
    <xf numFmtId="0" fontId="5" fillId="5" borderId="14" xfId="0" applyFont="1" applyFill="1" applyBorder="1" applyAlignment="1" applyProtection="1">
      <alignment horizontal="center" vertical="center" wrapText="1"/>
      <protection locked="0"/>
    </xf>
    <xf numFmtId="0" fontId="5" fillId="5" borderId="15" xfId="0" applyFont="1" applyFill="1" applyBorder="1" applyAlignment="1" applyProtection="1">
      <alignment horizontal="center" vertical="center" wrapText="1"/>
      <protection locked="0"/>
    </xf>
    <xf numFmtId="0" fontId="4" fillId="2" borderId="13" xfId="0" applyFont="1" applyFill="1" applyBorder="1" applyAlignment="1" applyProtection="1">
      <alignment horizontal="center" vertical="center" wrapText="1"/>
      <protection locked="0"/>
    </xf>
    <xf numFmtId="0" fontId="5" fillId="7" borderId="13" xfId="0" applyFont="1" applyFill="1" applyBorder="1" applyAlignment="1" applyProtection="1">
      <alignment horizontal="center" vertical="center"/>
      <protection hidden="1"/>
    </xf>
    <xf numFmtId="0" fontId="5" fillId="7" borderId="14" xfId="0" applyFont="1" applyFill="1" applyBorder="1" applyAlignment="1" applyProtection="1">
      <alignment horizontal="center" vertical="center"/>
      <protection hidden="1"/>
    </xf>
    <xf numFmtId="0" fontId="5" fillId="7" borderId="15" xfId="0" applyFont="1" applyFill="1" applyBorder="1" applyAlignment="1" applyProtection="1">
      <alignment horizontal="center" vertical="center"/>
      <protection hidden="1"/>
    </xf>
    <xf numFmtId="0" fontId="26" fillId="0" borderId="5" xfId="0" applyFont="1" applyBorder="1" applyAlignment="1">
      <alignment horizontal="center"/>
    </xf>
    <xf numFmtId="0" fontId="26" fillId="2" borderId="5" xfId="7" applyFont="1" applyFill="1" applyBorder="1" applyAlignment="1">
      <alignment vertical="center"/>
    </xf>
    <xf numFmtId="0" fontId="3" fillId="0" borderId="0" xfId="0" applyFont="1" applyAlignment="1">
      <alignment horizontal="center"/>
    </xf>
    <xf numFmtId="0" fontId="4" fillId="2" borderId="26" xfId="0" applyFont="1" applyFill="1" applyBorder="1" applyAlignment="1" applyProtection="1">
      <alignment horizontal="center" vertical="center" wrapText="1"/>
      <protection locked="0"/>
    </xf>
    <xf numFmtId="2" fontId="36" fillId="2" borderId="0" xfId="14" applyNumberFormat="1" applyFont="1" applyFill="1" applyAlignment="1">
      <alignment horizontal="right" vertical="center"/>
    </xf>
    <xf numFmtId="0" fontId="30" fillId="0" borderId="0" xfId="16" applyFont="1" applyAlignment="1">
      <alignment horizontal="left"/>
    </xf>
    <xf numFmtId="0" fontId="30" fillId="0" borderId="0" xfId="14" applyFont="1" applyAlignment="1">
      <alignment horizontal="right" vertical="center"/>
    </xf>
    <xf numFmtId="0" fontId="30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0" fillId="6" borderId="0" xfId="0" applyFill="1" applyAlignment="1">
      <alignment vertical="center"/>
    </xf>
    <xf numFmtId="0" fontId="11" fillId="0" borderId="0" xfId="2" applyFont="1" applyAlignment="1" applyProtection="1">
      <alignment vertical="center"/>
    </xf>
    <xf numFmtId="14" fontId="20" fillId="2" borderId="0" xfId="0" applyNumberFormat="1" applyFont="1" applyFill="1" applyAlignment="1" applyProtection="1">
      <alignment horizontal="left"/>
      <protection locked="0"/>
    </xf>
    <xf numFmtId="0" fontId="9" fillId="2" borderId="42" xfId="0" applyFont="1" applyFill="1" applyBorder="1" applyAlignment="1" applyProtection="1">
      <alignment horizontal="left" vertical="center"/>
      <protection hidden="1"/>
    </xf>
    <xf numFmtId="0" fontId="9" fillId="2" borderId="43" xfId="0" applyFont="1" applyFill="1" applyBorder="1" applyAlignment="1" applyProtection="1">
      <alignment horizontal="left" vertical="center"/>
      <protection hidden="1"/>
    </xf>
    <xf numFmtId="0" fontId="9" fillId="2" borderId="44" xfId="0" applyFont="1" applyFill="1" applyBorder="1" applyAlignment="1" applyProtection="1">
      <alignment horizontal="left" vertical="center"/>
      <protection hidden="1"/>
    </xf>
    <xf numFmtId="0" fontId="3" fillId="2" borderId="18" xfId="0" applyFont="1" applyFill="1" applyBorder="1" applyAlignment="1" applyProtection="1">
      <alignment horizontal="left" vertical="center"/>
      <protection hidden="1"/>
    </xf>
    <xf numFmtId="0" fontId="3" fillId="2" borderId="16" xfId="0" applyFont="1" applyFill="1" applyBorder="1" applyAlignment="1" applyProtection="1">
      <alignment horizontal="left" vertical="center"/>
      <protection hidden="1"/>
    </xf>
    <xf numFmtId="0" fontId="3" fillId="2" borderId="4" xfId="0" applyFont="1" applyFill="1" applyBorder="1" applyAlignment="1" applyProtection="1">
      <alignment horizontal="left" vertical="center"/>
      <protection hidden="1"/>
    </xf>
    <xf numFmtId="0" fontId="3" fillId="2" borderId="5" xfId="0" applyFont="1" applyFill="1" applyBorder="1" applyAlignment="1" applyProtection="1">
      <alignment horizontal="left" vertical="center"/>
      <protection hidden="1"/>
    </xf>
    <xf numFmtId="0" fontId="3" fillId="2" borderId="16" xfId="0" applyFont="1" applyFill="1" applyBorder="1" applyAlignment="1" applyProtection="1">
      <alignment horizontal="left" vertical="center" wrapText="1"/>
      <protection locked="0"/>
    </xf>
    <xf numFmtId="0" fontId="3" fillId="2" borderId="17" xfId="0" applyFont="1" applyFill="1" applyBorder="1" applyAlignment="1" applyProtection="1">
      <alignment horizontal="left" vertical="center" wrapText="1"/>
      <protection locked="0"/>
    </xf>
    <xf numFmtId="0" fontId="3" fillId="2" borderId="5" xfId="0" applyFont="1" applyFill="1" applyBorder="1" applyAlignment="1" applyProtection="1">
      <alignment horizontal="left" vertical="center" wrapText="1"/>
      <protection locked="0"/>
    </xf>
    <xf numFmtId="0" fontId="3" fillId="2" borderId="11" xfId="0" applyFont="1" applyFill="1" applyBorder="1" applyAlignment="1" applyProtection="1">
      <alignment horizontal="left" vertical="center" wrapText="1"/>
      <protection locked="0"/>
    </xf>
    <xf numFmtId="0" fontId="3" fillId="2" borderId="18" xfId="0" applyFont="1" applyFill="1" applyBorder="1" applyAlignment="1" applyProtection="1">
      <alignment horizontal="left" vertical="center" wrapText="1"/>
      <protection hidden="1"/>
    </xf>
    <xf numFmtId="0" fontId="3" fillId="2" borderId="16" xfId="0" applyFont="1" applyFill="1" applyBorder="1" applyAlignment="1" applyProtection="1">
      <alignment horizontal="left" vertical="center" wrapText="1"/>
      <protection hidden="1"/>
    </xf>
    <xf numFmtId="0" fontId="3" fillId="2" borderId="45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46" xfId="0" applyFont="1" applyFill="1" applyBorder="1" applyAlignment="1" applyProtection="1">
      <alignment horizontal="center" vertical="center" wrapText="1"/>
      <protection locked="0"/>
    </xf>
    <xf numFmtId="0" fontId="3" fillId="2" borderId="14" xfId="0" applyFont="1" applyFill="1" applyBorder="1" applyAlignment="1" applyProtection="1">
      <alignment horizontal="center" vertical="center" wrapText="1"/>
      <protection locked="0"/>
    </xf>
    <xf numFmtId="0" fontId="3" fillId="2" borderId="30" xfId="0" applyFont="1" applyFill="1" applyBorder="1" applyAlignment="1" applyProtection="1">
      <alignment horizontal="center" vertical="center" wrapText="1"/>
      <protection locked="0"/>
    </xf>
    <xf numFmtId="0" fontId="3" fillId="2" borderId="21" xfId="0" applyFont="1" applyFill="1" applyBorder="1" applyAlignment="1" applyProtection="1">
      <alignment horizontal="center" vertical="center" wrapText="1"/>
      <protection locked="0"/>
    </xf>
    <xf numFmtId="0" fontId="3" fillId="2" borderId="4" xfId="0" applyFont="1" applyFill="1" applyBorder="1" applyAlignment="1" applyProtection="1">
      <alignment horizontal="left" vertical="center" wrapText="1"/>
      <protection hidden="1"/>
    </xf>
    <xf numFmtId="0" fontId="3" fillId="2" borderId="5" xfId="0" applyFont="1" applyFill="1" applyBorder="1" applyAlignment="1" applyProtection="1">
      <alignment horizontal="left" vertical="center" wrapText="1"/>
      <protection hidden="1"/>
    </xf>
    <xf numFmtId="0" fontId="3" fillId="2" borderId="14" xfId="0" applyFont="1" applyFill="1" applyBorder="1" applyAlignment="1" applyProtection="1">
      <alignment horizontal="left" vertical="center" wrapText="1"/>
      <protection locked="0"/>
    </xf>
    <xf numFmtId="0" fontId="3" fillId="2" borderId="30" xfId="0" applyFont="1" applyFill="1" applyBorder="1" applyAlignment="1" applyProtection="1">
      <alignment horizontal="left" vertical="center" wrapText="1"/>
      <protection locked="0"/>
    </xf>
    <xf numFmtId="0" fontId="3" fillId="2" borderId="21" xfId="0" applyFont="1" applyFill="1" applyBorder="1" applyAlignment="1" applyProtection="1">
      <alignment horizontal="left" vertical="center" wrapText="1"/>
      <protection locked="0"/>
    </xf>
    <xf numFmtId="0" fontId="9" fillId="2" borderId="14" xfId="0" applyFont="1" applyFill="1" applyBorder="1" applyAlignment="1" applyProtection="1">
      <alignment horizontal="left" vertical="center" shrinkToFit="1"/>
      <protection locked="0"/>
    </xf>
    <xf numFmtId="0" fontId="9" fillId="2" borderId="30" xfId="0" applyFont="1" applyFill="1" applyBorder="1" applyAlignment="1" applyProtection="1">
      <alignment horizontal="left" vertical="center" shrinkToFit="1"/>
      <protection locked="0"/>
    </xf>
    <xf numFmtId="0" fontId="9" fillId="2" borderId="21" xfId="0" applyFont="1" applyFill="1" applyBorder="1" applyAlignment="1" applyProtection="1">
      <alignment horizontal="left" vertical="center" shrinkToFit="1"/>
      <protection locked="0"/>
    </xf>
    <xf numFmtId="0" fontId="3" fillId="2" borderId="35" xfId="0" applyFont="1" applyFill="1" applyBorder="1" applyAlignment="1" applyProtection="1">
      <alignment horizontal="left" vertical="center" wrapText="1"/>
      <protection hidden="1"/>
    </xf>
    <xf numFmtId="0" fontId="3" fillId="2" borderId="36" xfId="0" applyFont="1" applyFill="1" applyBorder="1" applyAlignment="1" applyProtection="1">
      <alignment horizontal="left" vertical="center" wrapText="1"/>
      <protection hidden="1"/>
    </xf>
    <xf numFmtId="0" fontId="3" fillId="2" borderId="37" xfId="0" applyFont="1" applyFill="1" applyBorder="1" applyAlignment="1" applyProtection="1">
      <alignment horizontal="left" vertical="center" wrapText="1"/>
      <protection hidden="1"/>
    </xf>
    <xf numFmtId="0" fontId="3" fillId="2" borderId="38" xfId="0" applyFont="1" applyFill="1" applyBorder="1" applyAlignment="1" applyProtection="1">
      <alignment horizontal="left" vertical="center" wrapText="1"/>
      <protection hidden="1"/>
    </xf>
    <xf numFmtId="0" fontId="3" fillId="2" borderId="39" xfId="0" applyFont="1" applyFill="1" applyBorder="1" applyAlignment="1" applyProtection="1">
      <alignment horizontal="left" vertical="center" wrapText="1"/>
      <protection hidden="1"/>
    </xf>
    <xf numFmtId="0" fontId="3" fillId="2" borderId="40" xfId="0" applyFont="1" applyFill="1" applyBorder="1" applyAlignment="1" applyProtection="1">
      <alignment horizontal="left" vertical="center" wrapText="1"/>
      <protection hidden="1"/>
    </xf>
    <xf numFmtId="49" fontId="17" fillId="2" borderId="14" xfId="0" applyNumberFormat="1" applyFont="1" applyFill="1" applyBorder="1" applyAlignment="1" applyProtection="1">
      <alignment horizontal="left" vertical="center"/>
      <protection locked="0"/>
    </xf>
    <xf numFmtId="49" fontId="17" fillId="2" borderId="30" xfId="0" applyNumberFormat="1" applyFont="1" applyFill="1" applyBorder="1" applyAlignment="1" applyProtection="1">
      <alignment horizontal="left" vertical="center"/>
      <protection locked="0"/>
    </xf>
    <xf numFmtId="49" fontId="17" fillId="2" borderId="21" xfId="0" applyNumberFormat="1" applyFont="1" applyFill="1" applyBorder="1" applyAlignment="1" applyProtection="1">
      <alignment horizontal="left" vertical="center"/>
      <protection locked="0"/>
    </xf>
    <xf numFmtId="0" fontId="3" fillId="2" borderId="0" xfId="0" applyFont="1" applyFill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horizontal="center" vertical="center"/>
      <protection locked="0"/>
    </xf>
    <xf numFmtId="0" fontId="3" fillId="2" borderId="6" xfId="0" applyFont="1" applyFill="1" applyBorder="1" applyAlignment="1" applyProtection="1">
      <alignment horizontal="left" vertical="center"/>
      <protection hidden="1"/>
    </xf>
    <xf numFmtId="0" fontId="3" fillId="2" borderId="7" xfId="0" applyFont="1" applyFill="1" applyBorder="1" applyAlignment="1" applyProtection="1">
      <alignment horizontal="left" vertical="center"/>
      <protection hidden="1"/>
    </xf>
    <xf numFmtId="0" fontId="3" fillId="2" borderId="7" xfId="0" applyFont="1" applyFill="1" applyBorder="1" applyAlignment="1" applyProtection="1">
      <alignment horizontal="left" vertical="center" wrapText="1"/>
      <protection locked="0"/>
    </xf>
    <xf numFmtId="0" fontId="3" fillId="2" borderId="12" xfId="0" applyFont="1" applyFill="1" applyBorder="1" applyAlignment="1" applyProtection="1">
      <alignment horizontal="left" vertical="center" wrapText="1"/>
      <protection locked="0"/>
    </xf>
    <xf numFmtId="49" fontId="17" fillId="2" borderId="19" xfId="0" applyNumberFormat="1" applyFont="1" applyFill="1" applyBorder="1" applyAlignment="1" applyProtection="1">
      <alignment horizontal="left" vertical="center"/>
      <protection locked="0"/>
    </xf>
    <xf numFmtId="49" fontId="17" fillId="2" borderId="31" xfId="0" applyNumberFormat="1" applyFont="1" applyFill="1" applyBorder="1" applyAlignment="1" applyProtection="1">
      <alignment horizontal="left" vertical="center"/>
      <protection locked="0"/>
    </xf>
    <xf numFmtId="49" fontId="17" fillId="2" borderId="22" xfId="0" applyNumberFormat="1" applyFont="1" applyFill="1" applyBorder="1" applyAlignment="1" applyProtection="1">
      <alignment horizontal="left" vertical="center"/>
      <protection locked="0"/>
    </xf>
    <xf numFmtId="49" fontId="17" fillId="2" borderId="0" xfId="0" applyNumberFormat="1" applyFont="1" applyFill="1" applyAlignment="1" applyProtection="1">
      <alignment horizontal="left" vertical="center"/>
      <protection locked="0"/>
    </xf>
    <xf numFmtId="0" fontId="22" fillId="2" borderId="32" xfId="0" applyFont="1" applyFill="1" applyBorder="1" applyAlignment="1" applyProtection="1">
      <alignment vertical="center"/>
      <protection hidden="1"/>
    </xf>
    <xf numFmtId="0" fontId="22" fillId="2" borderId="33" xfId="0" applyFont="1" applyFill="1" applyBorder="1" applyAlignment="1" applyProtection="1">
      <alignment vertical="center"/>
      <protection hidden="1"/>
    </xf>
    <xf numFmtId="0" fontId="22" fillId="2" borderId="20" xfId="0" applyFont="1" applyFill="1" applyBorder="1" applyAlignment="1" applyProtection="1">
      <alignment vertical="center"/>
      <protection hidden="1"/>
    </xf>
    <xf numFmtId="0" fontId="3" fillId="2" borderId="34" xfId="0" applyFont="1" applyFill="1" applyBorder="1" applyAlignment="1" applyProtection="1">
      <alignment vertical="center"/>
      <protection locked="0"/>
    </xf>
    <xf numFmtId="0" fontId="3" fillId="2" borderId="30" xfId="0" applyFont="1" applyFill="1" applyBorder="1" applyAlignment="1" applyProtection="1">
      <alignment vertical="center"/>
      <protection locked="0"/>
    </xf>
    <xf numFmtId="0" fontId="3" fillId="2" borderId="21" xfId="0" applyFont="1" applyFill="1" applyBorder="1" applyAlignment="1" applyProtection="1">
      <alignment vertical="center"/>
      <protection locked="0"/>
    </xf>
    <xf numFmtId="0" fontId="3" fillId="2" borderId="41" xfId="0" applyFont="1" applyFill="1" applyBorder="1" applyAlignment="1" applyProtection="1">
      <alignment vertical="center"/>
      <protection locked="0"/>
    </xf>
    <xf numFmtId="0" fontId="3" fillId="2" borderId="31" xfId="0" applyFont="1" applyFill="1" applyBorder="1" applyAlignment="1" applyProtection="1">
      <alignment vertical="center"/>
      <protection locked="0"/>
    </xf>
    <xf numFmtId="0" fontId="3" fillId="2" borderId="22" xfId="0" applyFont="1" applyFill="1" applyBorder="1" applyAlignment="1" applyProtection="1">
      <alignment vertical="center"/>
      <protection locked="0"/>
    </xf>
    <xf numFmtId="0" fontId="3" fillId="2" borderId="45" xfId="0" applyFont="1" applyFill="1" applyBorder="1" applyAlignment="1" applyProtection="1">
      <alignment horizontal="left" vertical="center"/>
      <protection hidden="1"/>
    </xf>
    <xf numFmtId="0" fontId="3" fillId="2" borderId="14" xfId="0" applyFont="1" applyFill="1" applyBorder="1" applyAlignment="1" applyProtection="1">
      <alignment horizontal="left" vertical="center"/>
      <protection hidden="1"/>
    </xf>
    <xf numFmtId="0" fontId="3" fillId="2" borderId="5" xfId="0" applyFont="1" applyFill="1" applyBorder="1" applyAlignment="1" applyProtection="1">
      <alignment horizontal="center" vertical="center" wrapText="1"/>
      <protection locked="0"/>
    </xf>
    <xf numFmtId="0" fontId="3" fillId="2" borderId="11" xfId="0" applyFont="1" applyFill="1" applyBorder="1" applyAlignment="1" applyProtection="1">
      <alignment horizontal="center" vertical="center" wrapText="1"/>
      <protection locked="0"/>
    </xf>
    <xf numFmtId="0" fontId="3" fillId="2" borderId="16" xfId="0" applyFont="1" applyFill="1" applyBorder="1" applyAlignment="1" applyProtection="1">
      <alignment horizontal="center" vertical="center" wrapText="1"/>
      <protection locked="0"/>
    </xf>
    <xf numFmtId="0" fontId="3" fillId="2" borderId="17" xfId="0" applyFont="1" applyFill="1" applyBorder="1" applyAlignment="1" applyProtection="1">
      <alignment horizontal="center" vertical="center" wrapText="1"/>
      <protection locked="0"/>
    </xf>
    <xf numFmtId="0" fontId="3" fillId="2" borderId="19" xfId="0" applyFont="1" applyFill="1" applyBorder="1" applyAlignment="1" applyProtection="1">
      <alignment horizontal="left" vertical="center"/>
      <protection hidden="1"/>
    </xf>
    <xf numFmtId="0" fontId="3" fillId="2" borderId="7" xfId="0" applyFont="1" applyFill="1" applyBorder="1" applyAlignment="1" applyProtection="1">
      <alignment horizontal="center" vertical="center" wrapText="1"/>
      <protection locked="0"/>
    </xf>
    <xf numFmtId="0" fontId="3" fillId="2" borderId="12" xfId="0" applyFont="1" applyFill="1" applyBorder="1" applyAlignment="1" applyProtection="1">
      <alignment horizontal="center" vertical="center" wrapText="1"/>
      <protection locked="0"/>
    </xf>
    <xf numFmtId="0" fontId="0" fillId="0" borderId="43" xfId="0" applyBorder="1" applyProtection="1">
      <protection hidden="1"/>
    </xf>
    <xf numFmtId="0" fontId="0" fillId="0" borderId="44" xfId="0" applyBorder="1" applyProtection="1">
      <protection hidden="1"/>
    </xf>
    <xf numFmtId="0" fontId="3" fillId="2" borderId="51" xfId="0" applyFont="1" applyFill="1" applyBorder="1" applyAlignment="1" applyProtection="1">
      <alignment horizontal="left" vertical="center" wrapText="1"/>
      <protection locked="0"/>
    </xf>
    <xf numFmtId="0" fontId="0" fillId="0" borderId="52" xfId="0" applyBorder="1"/>
    <xf numFmtId="0" fontId="0" fillId="0" borderId="53" xfId="0" applyBorder="1"/>
    <xf numFmtId="0" fontId="0" fillId="0" borderId="45" xfId="0" applyBorder="1"/>
    <xf numFmtId="0" fontId="0" fillId="0" borderId="1" xfId="0" applyBorder="1"/>
    <xf numFmtId="0" fontId="0" fillId="0" borderId="46" xfId="0" applyBorder="1"/>
    <xf numFmtId="0" fontId="3" fillId="2" borderId="15" xfId="0" applyFont="1" applyFill="1" applyBorder="1" applyAlignment="1" applyProtection="1">
      <alignment horizontal="left" vertical="center" wrapText="1"/>
      <protection locked="0"/>
    </xf>
    <xf numFmtId="0" fontId="0" fillId="0" borderId="23" xfId="0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0" fillId="0" borderId="50" xfId="0" applyBorder="1"/>
    <xf numFmtId="0" fontId="3" fillId="0" borderId="0" xfId="0" applyFont="1"/>
  </cellXfs>
  <cellStyles count="17">
    <cellStyle name="čárky [0]_classic" xfId="1" xr:uid="{00000000-0005-0000-0000-000000000000}"/>
    <cellStyle name="Hypertextový odkaz" xfId="2" builtinId="8"/>
    <cellStyle name="můj" xfId="3" xr:uid="{00000000-0005-0000-0000-000002000000}"/>
    <cellStyle name="normálne_Hárok1" xfId="4" xr:uid="{00000000-0005-0000-0000-000003000000}"/>
    <cellStyle name="Normální" xfId="0" builtinId="0"/>
    <cellStyle name="Normální 12" xfId="5" xr:uid="{00000000-0005-0000-0000-000005000000}"/>
    <cellStyle name="Normální 2" xfId="6" xr:uid="{00000000-0005-0000-0000-000006000000}"/>
    <cellStyle name="Normální 3" xfId="7" xr:uid="{00000000-0005-0000-0000-000007000000}"/>
    <cellStyle name="Normální 4" xfId="8" xr:uid="{00000000-0005-0000-0000-000008000000}"/>
    <cellStyle name="Normální 5" xfId="9" xr:uid="{00000000-0005-0000-0000-000009000000}"/>
    <cellStyle name="Normální 6" xfId="10" xr:uid="{00000000-0005-0000-0000-00000A000000}"/>
    <cellStyle name="normální 7" xfId="11" xr:uid="{00000000-0005-0000-0000-00000B000000}"/>
    <cellStyle name="normální_List1" xfId="12" xr:uid="{00000000-0005-0000-0000-00000D000000}"/>
    <cellStyle name="normální_List3_1" xfId="13" xr:uid="{00000000-0005-0000-0000-00000E000000}"/>
    <cellStyle name="normální_NTZ0860-17 rozšíření látek" xfId="16" xr:uid="{00000000-0005-0000-0000-00000F000000}"/>
    <cellStyle name="normální_Ruda - list do vzorníku - LÁTKY 2010_220410 2" xfId="14" xr:uid="{00000000-0005-0000-0000-000010000000}"/>
    <cellStyle name="Procenta 2" xfId="15" xr:uid="{00000000-0005-0000-0000-00001200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2CC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BCBCBC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45720</xdr:colOff>
      <xdr:row>22</xdr:row>
      <xdr:rowOff>83820</xdr:rowOff>
    </xdr:from>
    <xdr:to>
      <xdr:col>2</xdr:col>
      <xdr:colOff>701040</xdr:colOff>
      <xdr:row>22</xdr:row>
      <xdr:rowOff>800100</xdr:rowOff>
    </xdr:to>
    <xdr:pic>
      <xdr:nvPicPr>
        <xdr:cNvPr id="23771" name="Obrázek 2">
          <a:extLst>
            <a:ext uri="{FF2B5EF4-FFF2-40B4-BE49-F238E27FC236}">
              <a16:creationId xmlns:a16="http://schemas.microsoft.com/office/drawing/2014/main" id="{00000000-0008-0000-0600-0000DB5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8560" y="3482340"/>
          <a:ext cx="655320" cy="716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45720</xdr:colOff>
      <xdr:row>23</xdr:row>
      <xdr:rowOff>99060</xdr:rowOff>
    </xdr:from>
    <xdr:to>
      <xdr:col>2</xdr:col>
      <xdr:colOff>716280</xdr:colOff>
      <xdr:row>23</xdr:row>
      <xdr:rowOff>822960</xdr:rowOff>
    </xdr:to>
    <xdr:pic>
      <xdr:nvPicPr>
        <xdr:cNvPr id="23772" name="Obrázek 3">
          <a:extLst>
            <a:ext uri="{FF2B5EF4-FFF2-40B4-BE49-F238E27FC236}">
              <a16:creationId xmlns:a16="http://schemas.microsoft.com/office/drawing/2014/main" id="{00000000-0008-0000-0600-0000DC5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8560" y="4396740"/>
          <a:ext cx="67056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45720</xdr:colOff>
      <xdr:row>24</xdr:row>
      <xdr:rowOff>99060</xdr:rowOff>
    </xdr:from>
    <xdr:to>
      <xdr:col>2</xdr:col>
      <xdr:colOff>716280</xdr:colOff>
      <xdr:row>24</xdr:row>
      <xdr:rowOff>822960</xdr:rowOff>
    </xdr:to>
    <xdr:pic>
      <xdr:nvPicPr>
        <xdr:cNvPr id="23773" name="Obrázek 1">
          <a:extLst>
            <a:ext uri="{FF2B5EF4-FFF2-40B4-BE49-F238E27FC236}">
              <a16:creationId xmlns:a16="http://schemas.microsoft.com/office/drawing/2014/main" id="{00000000-0008-0000-0600-0000DD5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8560" y="5295900"/>
          <a:ext cx="67056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persienneisotra.fr/regles-de-reclamation" TargetMode="External"/><Relationship Id="rId2" Type="http://schemas.openxmlformats.org/officeDocument/2006/relationships/hyperlink" Target="http://www.persienneisotra.fr/conditions-generales" TargetMode="External"/><Relationship Id="rId1" Type="http://schemas.openxmlformats.org/officeDocument/2006/relationships/hyperlink" Target="http://www.isotra.cz/" TargetMode="External"/><Relationship Id="rId4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://www.persienneisotra.fr/regles-de-reclamation" TargetMode="External"/><Relationship Id="rId2" Type="http://schemas.openxmlformats.org/officeDocument/2006/relationships/hyperlink" Target="http://www.persienneisotra.fr/conditions-generales" TargetMode="External"/><Relationship Id="rId1" Type="http://schemas.openxmlformats.org/officeDocument/2006/relationships/hyperlink" Target="http://www.isotra.cz/" TargetMode="External"/><Relationship Id="rId4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http://www.persienneisotra.fr/regles-de-reclamation" TargetMode="External"/><Relationship Id="rId2" Type="http://schemas.openxmlformats.org/officeDocument/2006/relationships/hyperlink" Target="http://www.persienneisotra.fr/conditions-generales" TargetMode="External"/><Relationship Id="rId1" Type="http://schemas.openxmlformats.org/officeDocument/2006/relationships/hyperlink" Target="http://www.isotra.cz/" TargetMode="External"/><Relationship Id="rId4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fitToPage="1"/>
  </sheetPr>
  <dimension ref="A1:T47"/>
  <sheetViews>
    <sheetView tabSelected="1" zoomScale="90" zoomScaleNormal="90" zoomScaleSheetLayoutView="75" workbookViewId="0">
      <selection activeCell="C48" sqref="C48"/>
    </sheetView>
  </sheetViews>
  <sheetFormatPr defaultColWidth="9.140625" defaultRowHeight="12.75"/>
  <cols>
    <col min="1" max="1" width="10.140625" style="65" customWidth="1"/>
    <col min="2" max="2" width="7.28515625" style="65" bestFit="1" customWidth="1"/>
    <col min="3" max="8" width="10.140625" style="65" customWidth="1"/>
    <col min="9" max="9" width="14.85546875" style="65" bestFit="1" customWidth="1"/>
    <col min="10" max="16" width="10.140625" style="65" customWidth="1"/>
    <col min="17" max="17" width="31" style="65" customWidth="1"/>
    <col min="18" max="18" width="26.5703125" style="65" customWidth="1"/>
    <col min="19" max="19" width="20.28515625" style="65" customWidth="1"/>
    <col min="20" max="16384" width="9.140625" style="65"/>
  </cols>
  <sheetData>
    <row r="1" spans="1:20" s="51" customFormat="1" ht="15.75">
      <c r="A1" s="2" t="s">
        <v>11</v>
      </c>
      <c r="B1" s="2"/>
      <c r="C1" s="2"/>
      <c r="D1" s="2"/>
      <c r="E1" s="2"/>
      <c r="F1" s="3"/>
      <c r="G1" s="3"/>
      <c r="H1" s="3"/>
      <c r="I1" s="3"/>
      <c r="K1" s="3"/>
      <c r="L1" s="3"/>
      <c r="M1" s="3"/>
      <c r="N1" s="3"/>
      <c r="O1" s="3"/>
      <c r="P1" s="3"/>
      <c r="Q1" s="6"/>
      <c r="R1" s="6"/>
      <c r="S1" s="6" t="s">
        <v>18</v>
      </c>
    </row>
    <row r="2" spans="1:20" s="51" customFormat="1" ht="15.75" customHeight="1">
      <c r="A2" s="4" t="s">
        <v>4</v>
      </c>
      <c r="B2" s="4"/>
      <c r="C2" s="4"/>
      <c r="D2" s="4"/>
      <c r="E2" s="4"/>
      <c r="F2" s="52"/>
      <c r="G2" s="52"/>
      <c r="H2" s="52"/>
      <c r="I2" s="52"/>
      <c r="J2" s="52"/>
      <c r="K2" s="5" t="s">
        <v>19</v>
      </c>
      <c r="L2" s="52"/>
      <c r="M2" s="5" t="s">
        <v>13</v>
      </c>
      <c r="N2" s="52"/>
      <c r="O2" s="52"/>
      <c r="P2" s="52"/>
      <c r="Q2" s="53"/>
      <c r="R2" s="53"/>
      <c r="S2" s="53" t="s">
        <v>0</v>
      </c>
    </row>
    <row r="3" spans="1:20" s="57" customFormat="1" ht="40.5" customHeight="1">
      <c r="A3" s="130" t="str">
        <f>VLOOKUP('Luna překlady'!A2,'Luna překlady'!A:D,VLOOKUP(S3,'Luna překlady'!$G$1:$H$4,2,0),0)</f>
        <v>Bon de commande: rouleaux intérieurs en tissu</v>
      </c>
      <c r="B3" s="54"/>
      <c r="C3" s="54"/>
      <c r="D3" s="54"/>
      <c r="E3" s="54"/>
      <c r="F3" s="54"/>
      <c r="G3" s="55"/>
      <c r="H3" s="56"/>
      <c r="J3" s="58"/>
      <c r="K3" s="58"/>
      <c r="L3" s="58"/>
      <c r="M3" s="58"/>
      <c r="N3" s="58"/>
      <c r="O3" s="59"/>
      <c r="P3" s="59"/>
      <c r="S3" s="129" t="s">
        <v>331</v>
      </c>
    </row>
    <row r="4" spans="1:20" s="62" customFormat="1" ht="20.25" customHeight="1">
      <c r="A4" s="60" t="s">
        <v>117</v>
      </c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R4" s="63"/>
      <c r="S4" s="63"/>
    </row>
    <row r="5" spans="1:20" s="62" customFormat="1" ht="15" customHeight="1" thickBot="1"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R5" s="64"/>
      <c r="S5" s="64"/>
    </row>
    <row r="6" spans="1:20" s="62" customFormat="1" ht="15" customHeight="1" thickBot="1">
      <c r="A6" s="167" t="str">
        <f>VLOOKUP('Luna překlady'!A3,'Luna překlady'!A:D,VLOOKUP(S3,'Luna překlady'!$G$1:$H$4,2,0),0)</f>
        <v>Commande</v>
      </c>
      <c r="B6" s="168"/>
      <c r="C6" s="168"/>
      <c r="D6" s="168"/>
      <c r="E6" s="168"/>
      <c r="F6" s="169"/>
      <c r="G6" s="65"/>
      <c r="H6" s="167" t="str">
        <f>VLOOKUP('Luna překlady'!A8,'Luna překlady'!A:D,VLOOKUP(S3,'Luna překlady'!$G$1:$H$4,2,0),0)</f>
        <v>Client</v>
      </c>
      <c r="I6" s="168"/>
      <c r="J6" s="168"/>
      <c r="K6" s="168"/>
      <c r="L6" s="169"/>
      <c r="M6" s="61"/>
      <c r="N6" s="61"/>
      <c r="O6" s="61"/>
      <c r="P6" s="61"/>
      <c r="R6" s="64"/>
      <c r="S6" s="64"/>
    </row>
    <row r="7" spans="1:20" s="62" customFormat="1" ht="15" customHeight="1" thickTop="1">
      <c r="A7" s="170" t="str">
        <f>VLOOKUP('Luna překlady'!A4,'Luna překlady'!A:D,VLOOKUP(S3,'Luna překlady'!$G$1:$H$4,2,0),0)</f>
        <v>Numero de commande</v>
      </c>
      <c r="B7" s="171"/>
      <c r="C7" s="174"/>
      <c r="D7" s="174"/>
      <c r="E7" s="174"/>
      <c r="F7" s="175"/>
      <c r="H7" s="178" t="str">
        <f>VLOOKUP('Luna překlady'!A9,'Luna překlady'!A:D,VLOOKUP(S3,'Luna překlady'!$G$1:$H$4,2,0),0)</f>
        <v xml:space="preserve"> </v>
      </c>
      <c r="I7" s="179"/>
      <c r="J7" s="180"/>
      <c r="K7" s="181"/>
      <c r="L7" s="182"/>
      <c r="M7" s="61"/>
      <c r="N7" s="61"/>
      <c r="O7" s="61"/>
      <c r="P7" s="61"/>
      <c r="R7" s="64"/>
      <c r="S7" s="64"/>
    </row>
    <row r="8" spans="1:20" s="62" customFormat="1" ht="15" customHeight="1">
      <c r="A8" s="172"/>
      <c r="B8" s="173"/>
      <c r="C8" s="176"/>
      <c r="D8" s="176"/>
      <c r="E8" s="176"/>
      <c r="F8" s="177"/>
      <c r="H8" s="172" t="str">
        <f>VLOOKUP('Luna překlady'!A10,'Luna překlady'!A:D,VLOOKUP(S3,'Luna překlady'!$G$1:$H$4,2,0),0)</f>
        <v>VAT</v>
      </c>
      <c r="I8" s="173"/>
      <c r="J8" s="183"/>
      <c r="K8" s="184"/>
      <c r="L8" s="185"/>
      <c r="M8" s="61"/>
      <c r="N8" s="61"/>
      <c r="O8" s="61"/>
      <c r="P8" s="61"/>
      <c r="R8" s="64"/>
      <c r="S8" s="64"/>
    </row>
    <row r="9" spans="1:20" s="62" customFormat="1" ht="15" customHeight="1">
      <c r="A9" s="172" t="str">
        <f>VLOOKUP('Luna překlady'!A5,'Luna překlady'!A:D,VLOOKUP(S3,'Luna překlady'!$G$1:$H$4,2,0),0)</f>
        <v>Commandé le</v>
      </c>
      <c r="B9" s="173"/>
      <c r="C9" s="176"/>
      <c r="D9" s="176"/>
      <c r="E9" s="176"/>
      <c r="F9" s="177"/>
      <c r="H9" s="186" t="str">
        <f>VLOOKUP('Luna překlady'!A11,'Luna překlady'!A:D,VLOOKUP(S3,'Luna překlady'!$G$1:$H$4,2,0),0)</f>
        <v>Adresse de facturation</v>
      </c>
      <c r="I9" s="187"/>
      <c r="J9" s="188"/>
      <c r="K9" s="189"/>
      <c r="L9" s="190"/>
      <c r="M9" s="61"/>
      <c r="N9" s="61"/>
      <c r="O9" s="61"/>
      <c r="P9" s="61"/>
      <c r="R9" s="64"/>
      <c r="S9" s="64"/>
    </row>
    <row r="10" spans="1:20" s="62" customFormat="1" ht="15" customHeight="1">
      <c r="A10" s="172"/>
      <c r="B10" s="173"/>
      <c r="C10" s="176"/>
      <c r="D10" s="176"/>
      <c r="E10" s="176"/>
      <c r="F10" s="177"/>
      <c r="H10" s="186"/>
      <c r="I10" s="187"/>
      <c r="J10" s="188"/>
      <c r="K10" s="189"/>
      <c r="L10" s="190"/>
      <c r="M10" s="61"/>
      <c r="N10" s="61"/>
      <c r="O10" s="61"/>
      <c r="P10" s="61"/>
      <c r="R10" s="64"/>
      <c r="S10" s="64"/>
    </row>
    <row r="11" spans="1:20" ht="15" customHeight="1">
      <c r="A11" s="172" t="str">
        <f>VLOOKUP('Luna překlady'!A6,'Luna překlady'!A:D,VLOOKUP(S3,'Luna překlady'!$G$1:$H$4,2,0),0)</f>
        <v>Téléphone</v>
      </c>
      <c r="B11" s="173"/>
      <c r="C11" s="176"/>
      <c r="D11" s="176"/>
      <c r="E11" s="176"/>
      <c r="F11" s="177"/>
      <c r="H11" s="186"/>
      <c r="I11" s="187"/>
      <c r="J11" s="191"/>
      <c r="K11" s="192"/>
      <c r="L11" s="193"/>
      <c r="M11" s="66"/>
      <c r="N11" s="66"/>
      <c r="O11" s="66"/>
      <c r="P11" s="66"/>
      <c r="R11" s="67"/>
      <c r="S11" s="67"/>
    </row>
    <row r="12" spans="1:20" ht="15" customHeight="1">
      <c r="A12" s="172"/>
      <c r="B12" s="173"/>
      <c r="C12" s="176"/>
      <c r="D12" s="176"/>
      <c r="E12" s="176"/>
      <c r="F12" s="177"/>
      <c r="H12" s="194" t="str">
        <f>VLOOKUP('Luna překlady'!A12,'Luna překlady'!A:D,VLOOKUP(S3,'Luna překlady'!$G$1:$H$4,2,0),0)</f>
        <v>Adresse de livraison</v>
      </c>
      <c r="I12" s="195"/>
      <c r="J12" s="200"/>
      <c r="K12" s="201"/>
      <c r="L12" s="202"/>
      <c r="M12" s="66"/>
      <c r="N12" s="66"/>
      <c r="O12" s="66"/>
      <c r="P12" s="66"/>
      <c r="R12" s="67"/>
      <c r="S12" s="67"/>
    </row>
    <row r="13" spans="1:20" ht="15" customHeight="1">
      <c r="A13" s="172" t="str">
        <f>VLOOKUP('Luna překlady'!A7,'Luna překlady'!A:D,VLOOKUP(S3,'Luna překlady'!$G$1:$H$4,2,0),0)</f>
        <v>Date de livraison</v>
      </c>
      <c r="B13" s="173"/>
      <c r="C13" s="176"/>
      <c r="D13" s="176"/>
      <c r="E13" s="176"/>
      <c r="F13" s="177"/>
      <c r="H13" s="196"/>
      <c r="I13" s="197"/>
      <c r="J13" s="200"/>
      <c r="K13" s="201"/>
      <c r="L13" s="202"/>
      <c r="M13" s="66"/>
      <c r="N13" s="66"/>
      <c r="O13" s="66"/>
      <c r="P13" s="66"/>
      <c r="R13" s="67"/>
      <c r="S13" s="67"/>
    </row>
    <row r="14" spans="1:20" ht="15" customHeight="1" thickBot="1">
      <c r="A14" s="205"/>
      <c r="B14" s="206"/>
      <c r="C14" s="207"/>
      <c r="D14" s="207"/>
      <c r="E14" s="207"/>
      <c r="F14" s="208"/>
      <c r="H14" s="198"/>
      <c r="I14" s="199"/>
      <c r="J14" s="209"/>
      <c r="K14" s="210"/>
      <c r="L14" s="211"/>
      <c r="M14" s="66"/>
      <c r="N14" s="66"/>
      <c r="O14" s="66"/>
      <c r="P14" s="66"/>
      <c r="R14" s="67"/>
      <c r="S14" s="67"/>
    </row>
    <row r="15" spans="1:20" ht="21.75" customHeight="1" thickBot="1">
      <c r="A15" s="67"/>
      <c r="B15" s="67"/>
      <c r="C15" s="68"/>
      <c r="D15" s="68"/>
      <c r="E15" s="68"/>
      <c r="F15" s="212"/>
      <c r="G15" s="212"/>
      <c r="H15" s="212"/>
      <c r="I15" s="212"/>
      <c r="J15" s="212"/>
      <c r="K15" s="66"/>
      <c r="L15" s="66"/>
      <c r="M15" s="66"/>
      <c r="N15" s="66"/>
      <c r="O15" s="66"/>
      <c r="P15" s="66"/>
      <c r="R15" s="67"/>
      <c r="S15" s="67"/>
    </row>
    <row r="16" spans="1:20" s="70" customFormat="1" ht="36.75" customHeight="1" thickBot="1">
      <c r="A16" s="131" t="str">
        <f>VLOOKUP('Luna překlady'!A13,'Luna překlady'!A:D,VLOOKUP(S3,'Luna překlady'!$G$1:$H$4,2,0),0)</f>
        <v>Repere</v>
      </c>
      <c r="B16" s="132" t="str">
        <f>VLOOKUP('Luna překlady'!A14,'Luna překlady'!A:D,VLOOKUP(S3,'Luna překlady'!$G$1:$H$4,2,0),0)</f>
        <v>Pcs</v>
      </c>
      <c r="C16" s="133" t="str">
        <f>VLOOKUP('Luna překlady'!A15,'Luna překlady'!A:D,VLOOKUP(S3,'Luna překlady'!$G$1:$H$4,2,0),0)</f>
        <v>Type de produit</v>
      </c>
      <c r="D16" s="133" t="str">
        <f>VLOOKUP('Luna překlady'!A16,'Luna překlady'!A:D,VLOOKUP(S3,'Luna překlady'!$G$1:$H$4,2,0),0)</f>
        <v>Diametre de tube</v>
      </c>
      <c r="E16" s="133" t="str">
        <f>VLOOKUP('Luna překlady'!A17,'Luna překlady'!A:D,VLOOKUP(S3,'Luna překlady'!$G$1:$H$4,2,0),0)</f>
        <v>Largeur en mm</v>
      </c>
      <c r="F16" s="133" t="str">
        <f>VLOOKUP('Luna překlady'!A18,'Luna překlady'!A:D,VLOOKUP(S3,'Luna překlady'!$G$1:$H$4,2,0),0)</f>
        <v>hauteur en mm</v>
      </c>
      <c r="G16" s="133" t="str">
        <f>VLOOKUP('Luna překlady'!A19,'Luna překlady'!A:D,VLOOKUP(S3,'Luna překlady'!$G$1:$H$4,2,0),0)</f>
        <v>Commande L/P</v>
      </c>
      <c r="H16" s="133" t="str">
        <f>VLOOKUP('Luna překlady'!A20,'Luna překlady'!A:D,VLOOKUP(S3,'Luna překlady'!$G$1:$H$4,2,0),0)</f>
        <v>longeur de manoeuvre en mm</v>
      </c>
      <c r="I16" s="133" t="str">
        <f>VLOOKUP('Luna překlady'!A21,'Luna překlady'!A:D,VLOOKUP(S3,'Luna překlady'!$G$1:$H$4,2,0),0)</f>
        <v>Couleur de tissu</v>
      </c>
      <c r="J16" s="133" t="str">
        <f>VLOOKUP('Luna překlady'!A22,'Luna překlady'!A:D,VLOOKUP(S3,'Luna překlady'!$G$1:$H$4,2,0),0)</f>
        <v>Enroulement de tissu</v>
      </c>
      <c r="K16" s="133" t="str">
        <f>VLOOKUP('Luna překlady'!A23,'Luna překlady'!A:D,VLOOKUP(S3,'Luna překlady'!$G$1:$H$4,2,0),0)</f>
        <v>Guidage</v>
      </c>
      <c r="L16" s="133" t="str">
        <f>VLOOKUP('Luna překlady'!A24,'Luna překlady'!A:D,VLOOKUP(S3,'Luna překlady'!$G$1:$H$4,2,0),0)</f>
        <v>casette ou profil de couverture</v>
      </c>
      <c r="M16" s="133" t="str">
        <f>VLOOKUP('Luna překlady'!A25,'Luna překlady'!A:D,VLOOKUP(S3,'Luna překlady'!$G$1:$H$4,2,0),0)</f>
        <v>barre finale</v>
      </c>
      <c r="N16" s="133" t="str">
        <f>VLOOKUP('Luna překlady'!A26,'Luna překlady'!A:D,VLOOKUP(S3,'Luna překlady'!$G$1:$H$4,2,0),0)</f>
        <v>couleur de composants laqués</v>
      </c>
      <c r="O16" s="133" t="str">
        <f>VLOOKUP('Luna překlady'!A27,'Luna překlady'!A:D,VLOOKUP(S3,'Luna překlady'!$G$1:$H$4,2,0),0)</f>
        <v>Fixation</v>
      </c>
      <c r="P16" s="147" t="s">
        <v>633</v>
      </c>
      <c r="Q16" s="134" t="str">
        <f>VLOOKUP('Luna překlady'!A28,'Luna překlady'!A:D,VLOOKUP(S3,'Luna překlady'!$G$1:$H$4,2,0),0)</f>
        <v>vérification de largeur</v>
      </c>
      <c r="R16" s="135" t="str">
        <f>VLOOKUP('Luna překlady'!A29,'Luna překlady'!A:D,VLOOKUP(S3,'Luna překlady'!$G$1:$H$4,2,0),0)</f>
        <v>vérification de hauteur</v>
      </c>
      <c r="S16" s="135" t="str">
        <f>VLOOKUP('Luna překlady'!A30,'Luna překlady'!A:D,VLOOKUP(S3,'Luna překlady'!$G$1:$H$4,2,0),0)</f>
        <v>Notes</v>
      </c>
      <c r="T16" s="69"/>
    </row>
    <row r="17" spans="1:20" ht="15" customHeight="1" thickBot="1">
      <c r="A17" s="71">
        <v>1</v>
      </c>
      <c r="B17" s="71">
        <v>2</v>
      </c>
      <c r="C17" s="71">
        <v>3</v>
      </c>
      <c r="D17" s="71">
        <v>4</v>
      </c>
      <c r="E17" s="71">
        <v>5</v>
      </c>
      <c r="F17" s="71">
        <v>6</v>
      </c>
      <c r="G17" s="71">
        <v>7</v>
      </c>
      <c r="H17" s="71">
        <v>8</v>
      </c>
      <c r="I17" s="71">
        <v>9</v>
      </c>
      <c r="J17" s="71">
        <v>10</v>
      </c>
      <c r="K17" s="71">
        <v>11</v>
      </c>
      <c r="L17" s="71">
        <v>12</v>
      </c>
      <c r="M17" s="71">
        <v>13</v>
      </c>
      <c r="N17" s="71">
        <v>14</v>
      </c>
      <c r="O17" s="71">
        <v>15</v>
      </c>
      <c r="P17" s="71">
        <v>16</v>
      </c>
      <c r="Q17" s="72"/>
      <c r="S17" s="67"/>
      <c r="T17" s="67"/>
    </row>
    <row r="18" spans="1:20" ht="21" customHeight="1">
      <c r="A18" s="73"/>
      <c r="B18" s="74"/>
      <c r="C18" s="109" t="str">
        <f>IF($B18=""," ","RRn")</f>
        <v xml:space="preserve"> </v>
      </c>
      <c r="D18" s="109" t="str">
        <f>IF($B18=""," ",15)</f>
        <v xml:space="preserve"> </v>
      </c>
      <c r="E18" s="74"/>
      <c r="F18" s="75"/>
      <c r="G18" s="76"/>
      <c r="H18" s="75"/>
      <c r="I18" s="76"/>
      <c r="J18" s="109" t="str">
        <f>IF($B18="","","A")</f>
        <v/>
      </c>
      <c r="K18" s="76"/>
      <c r="L18" s="76"/>
      <c r="M18" s="76"/>
      <c r="N18" s="76"/>
      <c r="O18" s="109" t="str">
        <f>IF($B18=""," ","OKS")</f>
        <v xml:space="preserve"> </v>
      </c>
      <c r="P18" s="152"/>
      <c r="Q18" s="112" t="str">
        <f>IF($I18&lt;&gt;"",IF(($E18*$F18/1000000*VLOOKUP($I18,help_látky!$A$3:$C$142,3,FALSE))&lt;=VLOOKUP($D18,help_látky!$G$3:$J$8,4,FALSE),IF($E18&lt;=VLOOKUP($D18,help_látky!$G$3:$J$8,3,FALSE),"OK","Překročena max.šířka trubky"),"Překročena max.hmotnost na trubku"),"")</f>
        <v/>
      </c>
      <c r="R18" s="119" t="str">
        <f>IF($I18&lt;&gt;"",IF(OR(AND(VLOOKUP($I18,help_látky!$A$3:$C$142,3,FALSE)&lt;=help_látky!$K$1,$F18&lt;=VLOOKUP($D18,help_látky!$G$2:$L$8,5,FALSE)),AND(VLOOKUP($I18,help_látky!$A$3:$C$142,3,FALSE)&gt;help_látky!$K$1,$F18&lt;=VLOOKUP($D18,help_látky!$G$2:$L$8,6,FALSE))),"OK","Překročena max.výška látky"),"")</f>
        <v/>
      </c>
      <c r="S18" s="116"/>
      <c r="T18" s="67"/>
    </row>
    <row r="19" spans="1:20" ht="21" customHeight="1">
      <c r="A19" s="77"/>
      <c r="B19" s="78"/>
      <c r="C19" s="110" t="str">
        <f t="shared" ref="C19:C28" si="0">IF($B19=""," ","RRn")</f>
        <v xml:space="preserve"> </v>
      </c>
      <c r="D19" s="110" t="str">
        <f t="shared" ref="D19:D28" si="1">IF($B19=""," ",15)</f>
        <v xml:space="preserve"> </v>
      </c>
      <c r="E19" s="78"/>
      <c r="F19" s="79"/>
      <c r="G19" s="80"/>
      <c r="H19" s="79"/>
      <c r="I19" s="80"/>
      <c r="J19" s="110" t="str">
        <f t="shared" ref="J19:J28" si="2">IF($B19="","","A")</f>
        <v/>
      </c>
      <c r="K19" s="80"/>
      <c r="L19" s="80"/>
      <c r="M19" s="80"/>
      <c r="N19" s="80"/>
      <c r="O19" s="111" t="str">
        <f t="shared" ref="O19:O28" si="3">IF($B19=""," ","OKS")</f>
        <v xml:space="preserve"> </v>
      </c>
      <c r="P19" s="153"/>
      <c r="Q19" s="113" t="str">
        <f>IF($I19&lt;&gt;"",IF(($E19*$F19/1000000*VLOOKUP($I19,help_látky!$A$3:$C$142,3,FALSE))&lt;=VLOOKUP($D19,help_látky!$G$3:$J$8,4,FALSE),IF($E19&lt;=VLOOKUP($D19,help_látky!$G$3:$J$8,3,FALSE),"OK","Překročili jste max.šířku trubky"),"Překročili jste max.hmotnost na trubku"),"")</f>
        <v/>
      </c>
      <c r="R19" s="120" t="str">
        <f>IF($I19&lt;&gt;"",IF(OR(AND(VLOOKUP($I19,help_látky!$A$3:$C$142,3,FALSE)&lt;=help_látky!$K$1,$F19&lt;=VLOOKUP($D19,help_látky!$G$2:$L$8,5,FALSE)),AND(VLOOKUP($I19,help_látky!$A$3:$C$142,3,FALSE)&gt;help_látky!$K$1,$F19&lt;=VLOOKUP($D19,help_látky!$G$2:$L$8,6,FALSE))),"OK","Překročena max.výška látky"),"")</f>
        <v/>
      </c>
      <c r="S19" s="117"/>
      <c r="T19" s="67"/>
    </row>
    <row r="20" spans="1:20" ht="21" customHeight="1">
      <c r="A20" s="77"/>
      <c r="B20" s="78"/>
      <c r="C20" s="111" t="str">
        <f t="shared" si="0"/>
        <v xml:space="preserve"> </v>
      </c>
      <c r="D20" s="111" t="str">
        <f t="shared" si="1"/>
        <v xml:space="preserve"> </v>
      </c>
      <c r="E20" s="78"/>
      <c r="F20" s="79"/>
      <c r="G20" s="80"/>
      <c r="H20" s="79"/>
      <c r="I20" s="80"/>
      <c r="J20" s="110" t="str">
        <f t="shared" si="2"/>
        <v/>
      </c>
      <c r="K20" s="80"/>
      <c r="L20" s="80"/>
      <c r="M20" s="80"/>
      <c r="N20" s="80"/>
      <c r="O20" s="111" t="str">
        <f t="shared" si="3"/>
        <v xml:space="preserve"> </v>
      </c>
      <c r="P20" s="153"/>
      <c r="Q20" s="113" t="str">
        <f>IF($I20&lt;&gt;"",IF(($E20*$F20/1000000*VLOOKUP($I20,help_látky!$A$3:$C$142,3,FALSE))&lt;=VLOOKUP($D20,help_látky!$G$3:$J$8,4,FALSE),IF($E20&lt;=VLOOKUP($D20,help_látky!$G$3:$J$8,3,FALSE),"OK","Překročili jste max.šířku trubky"),"Překročili jste max.hmotnost na trubku"),"")</f>
        <v/>
      </c>
      <c r="R20" s="120" t="str">
        <f>IF($I20&lt;&gt;"",IF(OR(AND(VLOOKUP($I20,help_látky!$A$3:$C$142,3,FALSE)&lt;=help_látky!$K$1,$F20&lt;=VLOOKUP($D20,help_látky!$G$2:$L$8,5,FALSE)),AND(VLOOKUP($I20,help_látky!$A$3:$C$142,3,FALSE)&gt;help_látky!$K$1,$F20&lt;=VLOOKUP($D20,help_látky!$G$2:$L$8,6,FALSE))),"OK","Překročena max.výška látky"),"")</f>
        <v/>
      </c>
      <c r="S20" s="117"/>
      <c r="T20" s="67"/>
    </row>
    <row r="21" spans="1:20" ht="21" customHeight="1">
      <c r="A21" s="77"/>
      <c r="B21" s="78"/>
      <c r="C21" s="111" t="str">
        <f t="shared" si="0"/>
        <v xml:space="preserve"> </v>
      </c>
      <c r="D21" s="111" t="str">
        <f t="shared" si="1"/>
        <v xml:space="preserve"> </v>
      </c>
      <c r="E21" s="78"/>
      <c r="F21" s="79"/>
      <c r="G21" s="80"/>
      <c r="H21" s="79"/>
      <c r="I21" s="80"/>
      <c r="J21" s="110" t="str">
        <f t="shared" si="2"/>
        <v/>
      </c>
      <c r="K21" s="80"/>
      <c r="L21" s="80"/>
      <c r="M21" s="80"/>
      <c r="N21" s="80"/>
      <c r="O21" s="111" t="str">
        <f t="shared" si="3"/>
        <v xml:space="preserve"> </v>
      </c>
      <c r="P21" s="153"/>
      <c r="Q21" s="113" t="str">
        <f>IF($I21&lt;&gt;"",IF(($E21*$F21/1000000*VLOOKUP($I21,help_látky!$A$3:$C$142,3,FALSE))&lt;=VLOOKUP($D21,help_látky!$G$3:$J$8,4,FALSE),IF($E21&lt;=VLOOKUP($D21,help_látky!$G$3:$J$8,3,FALSE),"OK","Překročili jste max.šířku trubky"),"Překročili jste max.hmotnost na trubku"),"")</f>
        <v/>
      </c>
      <c r="R21" s="120" t="str">
        <f>IF($I21&lt;&gt;"",IF(OR(AND(VLOOKUP($I21,help_látky!$A$3:$C$142,3,FALSE)&lt;=help_látky!$K$1,$F21&lt;=VLOOKUP($D21,help_látky!$G$2:$L$8,5,FALSE)),AND(VLOOKUP($I21,help_látky!$A$3:$C$142,3,FALSE)&gt;help_látky!$K$1,$F21&lt;=VLOOKUP($D21,help_látky!$G$2:$L$8,6,FALSE))),"OK","Překročena max.výška látky"),"")</f>
        <v/>
      </c>
      <c r="S21" s="117"/>
      <c r="T21" s="67"/>
    </row>
    <row r="22" spans="1:20" ht="21" customHeight="1">
      <c r="A22" s="77"/>
      <c r="B22" s="78"/>
      <c r="C22" s="111" t="str">
        <f t="shared" si="0"/>
        <v xml:space="preserve"> </v>
      </c>
      <c r="D22" s="111" t="str">
        <f t="shared" si="1"/>
        <v xml:space="preserve"> </v>
      </c>
      <c r="E22" s="78"/>
      <c r="F22" s="79"/>
      <c r="G22" s="80"/>
      <c r="H22" s="79"/>
      <c r="I22" s="80"/>
      <c r="J22" s="110" t="str">
        <f t="shared" si="2"/>
        <v/>
      </c>
      <c r="K22" s="80"/>
      <c r="L22" s="80"/>
      <c r="M22" s="80"/>
      <c r="N22" s="80"/>
      <c r="O22" s="111" t="str">
        <f t="shared" si="3"/>
        <v xml:space="preserve"> </v>
      </c>
      <c r="P22" s="153"/>
      <c r="Q22" s="113" t="str">
        <f>IF($I22&lt;&gt;"",IF(($E22*$F22/1000000*VLOOKUP($I22,help_látky!$A$3:$C$142,3,FALSE))&lt;=VLOOKUP($D22,help_látky!$G$3:$J$8,4,FALSE),IF($E22&lt;=VLOOKUP($D22,help_látky!$G$3:$J$8,3,FALSE),"OK","Překročili jste max.šířku trubky"),"Překročili jste max.hmotnost na trubku"),"")</f>
        <v/>
      </c>
      <c r="R22" s="120" t="str">
        <f>IF($I22&lt;&gt;"",IF(OR(AND(VLOOKUP($I22,help_látky!$A$3:$C$142,3,FALSE)&lt;=help_látky!$K$1,$F22&lt;=VLOOKUP($D22,help_látky!$G$2:$L$8,5,FALSE)),AND(VLOOKUP($I22,help_látky!$A$3:$C$142,3,FALSE)&gt;help_látky!$K$1,$F22&lt;=VLOOKUP($D22,help_látky!$G$2:$L$8,6,FALSE))),"OK","Překročena max.výška látky"),"")</f>
        <v/>
      </c>
      <c r="S22" s="117"/>
      <c r="T22" s="67"/>
    </row>
    <row r="23" spans="1:20" ht="21" customHeight="1">
      <c r="A23" s="77"/>
      <c r="B23" s="78"/>
      <c r="C23" s="111" t="str">
        <f t="shared" si="0"/>
        <v xml:space="preserve"> </v>
      </c>
      <c r="D23" s="111" t="str">
        <f t="shared" si="1"/>
        <v xml:space="preserve"> </v>
      </c>
      <c r="E23" s="78"/>
      <c r="F23" s="79"/>
      <c r="G23" s="80"/>
      <c r="H23" s="79"/>
      <c r="I23" s="80"/>
      <c r="J23" s="110" t="str">
        <f t="shared" si="2"/>
        <v/>
      </c>
      <c r="K23" s="80"/>
      <c r="L23" s="80"/>
      <c r="M23" s="80"/>
      <c r="N23" s="80"/>
      <c r="O23" s="111" t="str">
        <f t="shared" si="3"/>
        <v xml:space="preserve"> </v>
      </c>
      <c r="P23" s="153"/>
      <c r="Q23" s="113" t="str">
        <f>IF($I23&lt;&gt;"",IF(($E23*$F23/1000000*VLOOKUP($I23,help_látky!$A$3:$C$142,3,FALSE))&lt;=VLOOKUP($D23,help_látky!$G$3:$J$8,4,FALSE),IF($E23&lt;=VLOOKUP($D23,help_látky!$G$3:$J$8,3,FALSE),"OK","Překročili jste max.šířku trubky"),"Překročili jste max.hmotnost na trubku"),"")</f>
        <v/>
      </c>
      <c r="R23" s="120" t="str">
        <f>IF($I23&lt;&gt;"",IF(OR(AND(VLOOKUP($I23,help_látky!$A$3:$C$142,3,FALSE)&lt;=help_látky!$K$1,$F23&lt;=VLOOKUP($D23,help_látky!$G$2:$L$8,5,FALSE)),AND(VLOOKUP($I23,help_látky!$A$3:$C$142,3,FALSE)&gt;help_látky!$K$1,$F23&lt;=VLOOKUP($D23,help_látky!$G$2:$L$8,6,FALSE))),"OK","Překročena max.výška látky"),"")</f>
        <v/>
      </c>
      <c r="S23" s="117"/>
      <c r="T23" s="67"/>
    </row>
    <row r="24" spans="1:20" ht="21" customHeight="1">
      <c r="A24" s="77"/>
      <c r="B24" s="78"/>
      <c r="C24" s="111" t="str">
        <f t="shared" si="0"/>
        <v xml:space="preserve"> </v>
      </c>
      <c r="D24" s="111" t="str">
        <f t="shared" si="1"/>
        <v xml:space="preserve"> </v>
      </c>
      <c r="E24" s="78"/>
      <c r="F24" s="79"/>
      <c r="G24" s="80"/>
      <c r="H24" s="79"/>
      <c r="I24" s="80"/>
      <c r="J24" s="110" t="str">
        <f t="shared" si="2"/>
        <v/>
      </c>
      <c r="K24" s="80"/>
      <c r="L24" s="80"/>
      <c r="M24" s="80"/>
      <c r="N24" s="80"/>
      <c r="O24" s="111" t="str">
        <f t="shared" si="3"/>
        <v xml:space="preserve"> </v>
      </c>
      <c r="P24" s="153"/>
      <c r="Q24" s="113" t="str">
        <f>IF($I24&lt;&gt;"",IF(($E24*$F24/1000000*VLOOKUP($I24,help_látky!$A$3:$C$142,3,FALSE))&lt;=VLOOKUP($D24,help_látky!$G$3:$J$8,4,FALSE),IF($E24&lt;=VLOOKUP($D24,help_látky!$G$3:$J$8,3,FALSE),"OK","Překročili jste max.šířku trubky"),"Překročili jste max.hmotnost na trubku"),"")</f>
        <v/>
      </c>
      <c r="R24" s="120" t="str">
        <f>IF($I24&lt;&gt;"",IF(OR(AND(VLOOKUP($I24,help_látky!$A$3:$C$142,3,FALSE)&lt;=help_látky!$K$1,$F24&lt;=VLOOKUP($D24,help_látky!$G$2:$L$8,5,FALSE)),AND(VLOOKUP($I24,help_látky!$A$3:$C$142,3,FALSE)&gt;help_látky!$K$1,$F24&lt;=VLOOKUP($D24,help_látky!$G$2:$L$8,6,FALSE))),"OK","Překročena max.výška látky"),"")</f>
        <v/>
      </c>
      <c r="S24" s="117"/>
      <c r="T24" s="67"/>
    </row>
    <row r="25" spans="1:20" ht="21" customHeight="1">
      <c r="A25" s="77"/>
      <c r="B25" s="78"/>
      <c r="C25" s="111" t="str">
        <f t="shared" si="0"/>
        <v xml:space="preserve"> </v>
      </c>
      <c r="D25" s="111" t="str">
        <f t="shared" si="1"/>
        <v xml:space="preserve"> </v>
      </c>
      <c r="E25" s="78"/>
      <c r="F25" s="79"/>
      <c r="G25" s="80"/>
      <c r="H25" s="79"/>
      <c r="I25" s="80"/>
      <c r="J25" s="110" t="str">
        <f t="shared" si="2"/>
        <v/>
      </c>
      <c r="K25" s="80"/>
      <c r="L25" s="80"/>
      <c r="M25" s="80"/>
      <c r="N25" s="80"/>
      <c r="O25" s="111" t="str">
        <f t="shared" si="3"/>
        <v xml:space="preserve"> </v>
      </c>
      <c r="P25" s="153"/>
      <c r="Q25" s="113" t="str">
        <f>IF($I25&lt;&gt;"",IF(($E25*$F25/1000000*VLOOKUP($I25,help_látky!$A$3:$C$142,3,FALSE))&lt;=VLOOKUP($D25,help_látky!$G$3:$J$8,4,FALSE),IF($E25&lt;=VLOOKUP($D25,help_látky!$G$3:$J$8,3,FALSE),"OK","Překročili jste max.šířku trubky"),"Překročili jste max.hmotnost na trubku"),"")</f>
        <v/>
      </c>
      <c r="R25" s="120" t="str">
        <f>IF($I25&lt;&gt;"",IF(OR(AND(VLOOKUP($I25,help_látky!$A$3:$C$142,3,FALSE)&lt;=help_látky!$K$1,$F25&lt;=VLOOKUP($D25,help_látky!$G$2:$L$8,5,FALSE)),AND(VLOOKUP($I25,help_látky!$A$3:$C$142,3,FALSE)&gt;help_látky!$K$1,$F25&lt;=VLOOKUP($D25,help_látky!$G$2:$L$8,6,FALSE))),"OK","Překročena max.výška látky"),"")</f>
        <v/>
      </c>
      <c r="S25" s="117"/>
      <c r="T25" s="67"/>
    </row>
    <row r="26" spans="1:20" ht="21" customHeight="1">
      <c r="A26" s="77"/>
      <c r="B26" s="78"/>
      <c r="C26" s="111" t="str">
        <f t="shared" si="0"/>
        <v xml:space="preserve"> </v>
      </c>
      <c r="D26" s="111" t="str">
        <f t="shared" si="1"/>
        <v xml:space="preserve"> </v>
      </c>
      <c r="E26" s="78"/>
      <c r="F26" s="79"/>
      <c r="G26" s="80"/>
      <c r="H26" s="79"/>
      <c r="I26" s="80"/>
      <c r="J26" s="110" t="str">
        <f t="shared" si="2"/>
        <v/>
      </c>
      <c r="K26" s="80"/>
      <c r="L26" s="80"/>
      <c r="M26" s="80"/>
      <c r="N26" s="80"/>
      <c r="O26" s="111" t="str">
        <f t="shared" si="3"/>
        <v xml:space="preserve"> </v>
      </c>
      <c r="P26" s="153"/>
      <c r="Q26" s="113" t="str">
        <f>IF($I26&lt;&gt;"",IF(($E26*$F26/1000000*VLOOKUP($I26,help_látky!$A$3:$C$142,3,FALSE))&lt;=VLOOKUP($D26,help_látky!$G$3:$J$8,4,FALSE),IF($E26&lt;=VLOOKUP($D26,help_látky!$G$3:$J$8,3,FALSE),"OK","Překročili jste max.šířku trubky"),"Překročili jste max.hmotnost na trubku"),"")</f>
        <v/>
      </c>
      <c r="R26" s="120" t="str">
        <f>IF($I26&lt;&gt;"",IF(OR(AND(VLOOKUP($I26,help_látky!$A$3:$C$142,3,FALSE)&lt;=help_látky!$K$1,$F26&lt;=VLOOKUP($D26,help_látky!$G$2:$L$8,5,FALSE)),AND(VLOOKUP($I26,help_látky!$A$3:$C$142,3,FALSE)&gt;help_látky!$K$1,$F26&lt;=VLOOKUP($D26,help_látky!$G$2:$L$8,6,FALSE))),"OK","Překročena max.výška látky"),"")</f>
        <v/>
      </c>
      <c r="S26" s="117"/>
      <c r="T26" s="67"/>
    </row>
    <row r="27" spans="1:20" ht="21" customHeight="1">
      <c r="A27" s="77"/>
      <c r="B27" s="78"/>
      <c r="C27" s="111" t="str">
        <f t="shared" si="0"/>
        <v xml:space="preserve"> </v>
      </c>
      <c r="D27" s="111" t="str">
        <f t="shared" si="1"/>
        <v xml:space="preserve"> </v>
      </c>
      <c r="E27" s="78"/>
      <c r="F27" s="79"/>
      <c r="G27" s="80"/>
      <c r="H27" s="79"/>
      <c r="I27" s="80"/>
      <c r="J27" s="110" t="str">
        <f t="shared" si="2"/>
        <v/>
      </c>
      <c r="K27" s="80"/>
      <c r="L27" s="80"/>
      <c r="M27" s="80"/>
      <c r="N27" s="80"/>
      <c r="O27" s="111" t="str">
        <f t="shared" si="3"/>
        <v xml:space="preserve"> </v>
      </c>
      <c r="P27" s="153"/>
      <c r="Q27" s="113" t="str">
        <f>IF($I27&lt;&gt;"",IF(($E27*$F27/1000000*VLOOKUP($I27,help_látky!$A$3:$C$142,3,FALSE))&lt;=VLOOKUP($D27,help_látky!$G$3:$J$8,4,FALSE),IF($E27&lt;=VLOOKUP($D27,help_látky!$G$3:$J$8,3,FALSE),"OK","Překročili jste max.šířku trubky"),"Překročili jste max.hmotnost na trubku"),"")</f>
        <v/>
      </c>
      <c r="R27" s="120" t="str">
        <f>IF($I27&lt;&gt;"",IF(OR(AND(VLOOKUP($I27,help_látky!$A$3:$C$142,3,FALSE)&lt;=help_látky!$K$1,$F27&lt;=VLOOKUP($D27,help_látky!$G$2:$L$8,5,FALSE)),AND(VLOOKUP($I27,help_látky!$A$3:$C$142,3,FALSE)&gt;help_látky!$K$1,$F27&lt;=VLOOKUP($D27,help_látky!$G$2:$L$8,6,FALSE))),"OK","Překročena max.výška látky"),"")</f>
        <v/>
      </c>
      <c r="S27" s="117"/>
      <c r="T27" s="67"/>
    </row>
    <row r="28" spans="1:20" ht="21" customHeight="1" thickBot="1">
      <c r="A28" s="81"/>
      <c r="B28" s="82"/>
      <c r="C28" s="110" t="str">
        <f t="shared" si="0"/>
        <v xml:space="preserve"> </v>
      </c>
      <c r="D28" s="110" t="str">
        <f t="shared" si="1"/>
        <v xml:space="preserve"> </v>
      </c>
      <c r="E28" s="82"/>
      <c r="F28" s="83"/>
      <c r="G28" s="84"/>
      <c r="H28" s="83"/>
      <c r="I28" s="84"/>
      <c r="J28" s="110" t="str">
        <f t="shared" si="2"/>
        <v/>
      </c>
      <c r="K28" s="84"/>
      <c r="L28" s="84"/>
      <c r="M28" s="84"/>
      <c r="N28" s="84"/>
      <c r="O28" s="110" t="str">
        <f t="shared" si="3"/>
        <v xml:space="preserve"> </v>
      </c>
      <c r="P28" s="154"/>
      <c r="Q28" s="114" t="str">
        <f>IF($I28&lt;&gt;"",IF(($E28*$F28/1000000*VLOOKUP($I28,help_látky!$A$3:$C$142,3,FALSE))&lt;=VLOOKUP($D28,help_látky!$G$3:$J$8,4,FALSE),IF($E28&lt;=VLOOKUP($D28,help_látky!$G$3:$J$8,3,FALSE),"OK","Překročili jste max.šířku trubky"),"Překročili jste max.hmotnost na trubku"),"")</f>
        <v/>
      </c>
      <c r="R28" s="121" t="str">
        <f>IF($I28&lt;&gt;"",IF(OR(AND(VLOOKUP($I28,help_látky!$A$3:$C$142,3,FALSE)&lt;=help_látky!$K$1,$F28&lt;=VLOOKUP($D28,help_látky!$G$2:$L$8,5,FALSE)),AND(VLOOKUP($I28,help_látky!$A$3:$C$142,3,FALSE)&gt;help_látky!$K$1,$F28&lt;=VLOOKUP($D28,help_látky!$G$2:$L$8,6,FALSE))),"OK","Překročena max.výška látky"),"")</f>
        <v/>
      </c>
      <c r="S28" s="118"/>
      <c r="T28" s="67"/>
    </row>
    <row r="29" spans="1:20" ht="15" customHeight="1">
      <c r="A29" s="213" t="str">
        <f>VLOOKUP('Luna překlady'!A31,'Luna překlady'!A:D,VLOOKUP(S3,'Luna překlady'!$G$1:$H$4,2,0),0)</f>
        <v>Notes:</v>
      </c>
      <c r="B29" s="214"/>
      <c r="C29" s="214"/>
      <c r="D29" s="214"/>
      <c r="E29" s="214"/>
      <c r="F29" s="214"/>
      <c r="G29" s="214"/>
      <c r="H29" s="214"/>
      <c r="I29" s="214"/>
      <c r="J29" s="214"/>
      <c r="K29" s="214"/>
      <c r="L29" s="214"/>
      <c r="M29" s="214"/>
      <c r="N29" s="214"/>
      <c r="O29" s="214"/>
      <c r="P29" s="214"/>
      <c r="Q29" s="214"/>
      <c r="R29" s="214"/>
      <c r="S29" s="215"/>
    </row>
    <row r="30" spans="1:20" ht="15" customHeight="1">
      <c r="A30" s="216"/>
      <c r="B30" s="217"/>
      <c r="C30" s="217"/>
      <c r="D30" s="217"/>
      <c r="E30" s="217"/>
      <c r="F30" s="217"/>
      <c r="G30" s="217"/>
      <c r="H30" s="217"/>
      <c r="I30" s="217"/>
      <c r="J30" s="217"/>
      <c r="K30" s="217"/>
      <c r="L30" s="217"/>
      <c r="M30" s="217"/>
      <c r="N30" s="217"/>
      <c r="O30" s="217"/>
      <c r="P30" s="217"/>
      <c r="Q30" s="217"/>
      <c r="R30" s="217"/>
      <c r="S30" s="218"/>
    </row>
    <row r="31" spans="1:20" ht="15" customHeight="1" thickBot="1">
      <c r="A31" s="219"/>
      <c r="B31" s="220"/>
      <c r="C31" s="220"/>
      <c r="D31" s="220"/>
      <c r="E31" s="220"/>
      <c r="F31" s="220"/>
      <c r="G31" s="220"/>
      <c r="H31" s="220"/>
      <c r="I31" s="220"/>
      <c r="J31" s="220"/>
      <c r="K31" s="220"/>
      <c r="L31" s="220"/>
      <c r="M31" s="220"/>
      <c r="N31" s="220"/>
      <c r="O31" s="220"/>
      <c r="P31" s="220"/>
      <c r="Q31" s="220"/>
      <c r="R31" s="220"/>
      <c r="S31" s="221"/>
    </row>
    <row r="32" spans="1:20" ht="21" customHeight="1">
      <c r="A32" s="51"/>
      <c r="B32" s="51"/>
      <c r="C32" s="85"/>
      <c r="D32" s="85"/>
      <c r="E32" s="85"/>
      <c r="F32" s="86"/>
      <c r="G32" s="86"/>
      <c r="H32" s="86"/>
      <c r="I32" s="86"/>
      <c r="J32" s="86"/>
      <c r="K32" s="86"/>
      <c r="L32" s="86"/>
      <c r="M32" s="86"/>
      <c r="N32" s="86"/>
      <c r="O32" s="86"/>
      <c r="P32" s="86"/>
      <c r="R32" s="67"/>
      <c r="S32" s="67"/>
    </row>
    <row r="33" spans="1:19" ht="21.75" customHeight="1">
      <c r="A33" s="136" t="str">
        <f>VLOOKUP('Luna překlady'!A32,'Luna překlady'!A:D,VLOOKUP(S3,'Luna překlady'!$G$1:$H$4,2,0),0)</f>
        <v>Notes expliquatives:</v>
      </c>
      <c r="B33" s="51"/>
      <c r="C33" s="85"/>
      <c r="D33" s="85"/>
      <c r="E33" s="85"/>
      <c r="F33" s="86"/>
      <c r="G33" s="86"/>
      <c r="H33" s="86"/>
      <c r="I33" s="86"/>
      <c r="J33" s="86"/>
      <c r="K33" s="66"/>
      <c r="L33" s="66"/>
      <c r="M33" s="66"/>
      <c r="N33" s="66"/>
      <c r="O33" s="66"/>
      <c r="P33" s="66"/>
      <c r="R33" s="67"/>
      <c r="S33" s="67"/>
    </row>
    <row r="34" spans="1:19" s="51" customFormat="1" ht="13.5" customHeight="1">
      <c r="A34" s="137" t="str">
        <f>VLOOKUP('Luna překlady'!A33,'Luna překlady'!A:D,VLOOKUP($S$3,'Luna překlady'!$G$1:$H$4,2,0),0)</f>
        <v>4) si nécessaire l´harmonisation de motifs pour des tissus avec les motifs, nécessaire a noter: HARMONISATION, le meme diametre de tube doit etre choisi</v>
      </c>
      <c r="C34" s="85"/>
      <c r="D34" s="85"/>
      <c r="E34" s="85"/>
      <c r="F34" s="86"/>
      <c r="G34" s="86"/>
      <c r="H34" s="86"/>
      <c r="I34" s="86"/>
      <c r="J34" s="86"/>
      <c r="K34" s="88"/>
      <c r="L34" s="87"/>
      <c r="M34" s="88"/>
      <c r="N34" s="88"/>
      <c r="O34" s="88"/>
      <c r="P34" s="88"/>
      <c r="R34" s="67"/>
      <c r="S34" s="67"/>
    </row>
    <row r="35" spans="1:19" s="51" customFormat="1" ht="13.5" customHeight="1">
      <c r="A35" s="137" t="str">
        <f>VLOOKUP('Luna překlady'!A34,'Luna překlady'!A:D,VLOOKUP($S$3,'Luna překlady'!$G$1:$H$4,2,0),0)</f>
        <v>7) choisissez la coté de manoeuvre de la vue frontale de l´intérieur</v>
      </c>
      <c r="C35" s="85"/>
      <c r="D35" s="85"/>
      <c r="E35" s="85"/>
      <c r="F35" s="86"/>
      <c r="G35" s="86"/>
      <c r="H35" s="86"/>
      <c r="I35" s="86"/>
      <c r="J35" s="86"/>
      <c r="K35" s="88"/>
      <c r="L35" s="87"/>
      <c r="M35" s="88"/>
      <c r="N35" s="88"/>
      <c r="O35" s="88"/>
      <c r="P35" s="88"/>
      <c r="R35" s="67"/>
      <c r="S35" s="67"/>
    </row>
    <row r="36" spans="1:19" s="51" customFormat="1" ht="13.5" customHeight="1">
      <c r="A36" s="137" t="str">
        <f>VLOOKUP('Luna překlady'!A35,'Luna překlady'!A:D,VLOOKUP($S$3,'Luna překlady'!$G$1:$H$4,2,0),0)</f>
        <v>9) choisissez la couleur de tissu dans les options préparés; la teinte de couleurs peut se différer en peu dans les livraisons individuelles</v>
      </c>
      <c r="C36" s="85"/>
      <c r="D36" s="85"/>
      <c r="E36" s="85"/>
      <c r="F36" s="86"/>
      <c r="G36" s="86"/>
      <c r="H36" s="86"/>
      <c r="I36" s="86"/>
      <c r="J36" s="86"/>
      <c r="K36" s="88"/>
      <c r="L36" s="87"/>
      <c r="M36" s="88"/>
      <c r="N36" s="88"/>
      <c r="O36" s="88"/>
      <c r="P36" s="88"/>
      <c r="R36" s="67"/>
      <c r="S36" s="67"/>
    </row>
    <row r="37" spans="1:19" s="51" customFormat="1" ht="13.5" customHeight="1">
      <c r="A37" s="137" t="str">
        <f>VLOOKUP('Luna překlady'!A36,'Luna překlady'!A:D,VLOOKUP($S$3,'Luna překlady'!$G$1:$H$4,2,0),0)</f>
        <v>10) choisissez l´enroulement de tissu, plus d´informations  instructions PAGE 1</v>
      </c>
      <c r="C37" s="85"/>
      <c r="D37" s="85"/>
      <c r="E37" s="85"/>
      <c r="F37" s="86"/>
      <c r="G37" s="86"/>
      <c r="H37" s="86"/>
      <c r="I37" s="86"/>
      <c r="J37" s="86"/>
      <c r="K37" s="88"/>
      <c r="L37" s="87"/>
      <c r="M37" s="88"/>
      <c r="N37" s="88"/>
      <c r="O37" s="88"/>
      <c r="P37" s="88"/>
      <c r="R37" s="67"/>
      <c r="S37" s="67"/>
    </row>
    <row r="38" spans="1:19" s="51" customFormat="1" ht="13.5" customHeight="1">
      <c r="A38" s="137" t="str">
        <f>VLOOKUP('Luna překlady'!A37,'Luna překlady'!A:D,VLOOKUP($S$3,'Luna překlady'!$G$1:$H$4,2,0),0)</f>
        <v>11) choisissez le type de guidage dans les options préparés, plus d´informations instructions PAGE 2</v>
      </c>
      <c r="C38" s="85"/>
      <c r="D38" s="85"/>
      <c r="E38" s="85"/>
      <c r="F38" s="86"/>
      <c r="G38" s="86"/>
      <c r="H38" s="86"/>
      <c r="I38" s="86"/>
      <c r="J38" s="86"/>
      <c r="K38" s="88"/>
      <c r="M38" s="88"/>
      <c r="N38" s="88"/>
      <c r="O38" s="88"/>
      <c r="P38" s="88"/>
      <c r="R38" s="67"/>
      <c r="S38" s="67"/>
    </row>
    <row r="39" spans="1:19" s="51" customFormat="1" ht="13.5" customHeight="1">
      <c r="A39" s="137" t="str">
        <f>VLOOKUP('Luna překlady'!A38,'Luna překlady'!A:D,VLOOKUP($S$3,'Luna překlady'!$G$1:$H$4,2,0),0)</f>
        <v>12) choisissez la casette ou le profil de couverture des options preparés, plus d´informations PAGE 2</v>
      </c>
      <c r="C39" s="85"/>
      <c r="D39" s="85"/>
      <c r="E39" s="85"/>
      <c r="F39" s="86"/>
      <c r="G39" s="86"/>
      <c r="H39" s="86"/>
      <c r="I39" s="86"/>
      <c r="J39" s="86"/>
      <c r="K39" s="88"/>
      <c r="M39" s="88"/>
      <c r="N39" s="88"/>
      <c r="O39" s="88"/>
      <c r="P39" s="88"/>
      <c r="R39" s="67"/>
      <c r="S39" s="67"/>
    </row>
    <row r="40" spans="1:19" s="90" customFormat="1" ht="13.5" customHeight="1">
      <c r="A40" s="137" t="str">
        <f>VLOOKUP('Luna překlady'!A39,'Luna překlady'!A:D,VLOOKUP($S$3,'Luna překlady'!$G$1:$H$4,2,0),0)</f>
        <v>13) choisissez le type de la barre finale des options préparés, plus d´informations PAGE2</v>
      </c>
      <c r="C40" s="91"/>
      <c r="D40" s="91"/>
      <c r="E40" s="91"/>
      <c r="F40" s="92"/>
      <c r="G40" s="92"/>
      <c r="H40" s="92"/>
      <c r="I40" s="92"/>
      <c r="J40" s="92"/>
      <c r="K40" s="93"/>
      <c r="L40" s="89"/>
      <c r="M40" s="93"/>
      <c r="N40" s="93"/>
      <c r="O40" s="93"/>
      <c r="P40" s="93"/>
      <c r="R40" s="94"/>
      <c r="S40" s="94"/>
    </row>
    <row r="41" spans="1:19" ht="13.5" customHeight="1">
      <c r="A41" s="137" t="str">
        <f>VLOOKUP('Luna překlady'!A40,'Luna překlady'!A:D,VLOOKUP($S$3,'Luna překlady'!$G$1:$H$4,2,0),0)</f>
        <v>14) choisissez la couleur de composants laqués des options préparés, plus d´informations PAGE 2</v>
      </c>
      <c r="B41" s="51"/>
      <c r="C41" s="85"/>
      <c r="D41" s="85"/>
      <c r="E41" s="85"/>
      <c r="F41" s="86"/>
      <c r="G41" s="86"/>
      <c r="H41" s="86"/>
      <c r="I41" s="86"/>
      <c r="J41" s="86"/>
      <c r="K41" s="66"/>
      <c r="L41" s="87"/>
      <c r="M41" s="66"/>
      <c r="N41" s="66"/>
      <c r="O41" s="66"/>
      <c r="P41" s="66"/>
      <c r="R41" s="67"/>
      <c r="S41" s="67"/>
    </row>
    <row r="42" spans="1:19" s="90" customFormat="1" ht="13.5" customHeight="1">
      <c r="A42" s="137" t="str">
        <f>VLOOKUP('Luna překlady'!A41,'Luna překlady'!A:D,VLOOKUP($S$3,'Luna překlady'!$G$1:$H$4,2,0),0)</f>
        <v>15) choisissez le type de fixation des options préparés, plus d´informations PAGE 2</v>
      </c>
      <c r="C42" s="91"/>
      <c r="D42" s="91"/>
      <c r="E42" s="91"/>
      <c r="F42" s="92"/>
      <c r="G42" s="92"/>
      <c r="H42" s="92"/>
      <c r="I42" s="92"/>
      <c r="J42" s="92"/>
      <c r="K42" s="93"/>
      <c r="L42" s="89"/>
      <c r="M42" s="93"/>
      <c r="N42" s="93"/>
      <c r="O42" s="93"/>
      <c r="P42" s="93"/>
      <c r="R42" s="94"/>
      <c r="S42" s="94"/>
    </row>
    <row r="43" spans="1:19" s="51" customFormat="1" ht="12.75" customHeight="1">
      <c r="A43" s="87" t="s">
        <v>637</v>
      </c>
      <c r="C43" s="85"/>
      <c r="D43" s="85"/>
      <c r="E43" s="85"/>
      <c r="F43" s="86"/>
      <c r="G43" s="86"/>
      <c r="H43" s="86"/>
      <c r="I43" s="86"/>
      <c r="J43" s="86"/>
      <c r="K43" s="88"/>
      <c r="L43" s="88"/>
      <c r="M43" s="88"/>
      <c r="N43" s="88"/>
      <c r="O43" s="88"/>
      <c r="P43" s="88"/>
      <c r="R43" s="67"/>
      <c r="S43" s="67"/>
    </row>
    <row r="44" spans="1:19" s="51" customFormat="1" ht="12.75" customHeight="1">
      <c r="A44" s="87"/>
      <c r="C44" s="85"/>
      <c r="D44" s="85"/>
      <c r="E44" s="85"/>
      <c r="F44" s="86"/>
      <c r="G44" s="86"/>
      <c r="H44" s="86"/>
      <c r="I44" s="86"/>
      <c r="J44" s="86"/>
      <c r="K44" s="88"/>
      <c r="L44" s="88"/>
      <c r="M44" s="88"/>
      <c r="N44" s="88"/>
      <c r="O44" s="88"/>
      <c r="P44" s="88"/>
      <c r="R44" s="67"/>
      <c r="S44" s="67"/>
    </row>
    <row r="45" spans="1:19" ht="15.75" customHeight="1">
      <c r="A45" s="203"/>
      <c r="B45" s="203"/>
      <c r="C45" s="203"/>
      <c r="D45" s="95"/>
      <c r="E45" s="203"/>
      <c r="F45" s="203"/>
      <c r="G45" s="203"/>
      <c r="H45" s="203"/>
      <c r="I45" s="203"/>
      <c r="J45" s="96"/>
      <c r="K45" s="204"/>
      <c r="L45" s="204"/>
      <c r="M45" s="204"/>
      <c r="N45" s="204"/>
      <c r="O45" s="97"/>
      <c r="P45" s="97"/>
    </row>
    <row r="46" spans="1:19" ht="11.25" customHeight="1">
      <c r="A46" s="163" t="s">
        <v>757</v>
      </c>
      <c r="I46" s="164"/>
      <c r="K46" s="164"/>
      <c r="L46" s="165" t="s">
        <v>758</v>
      </c>
      <c r="O46"/>
      <c r="Q46" s="165" t="s">
        <v>759</v>
      </c>
    </row>
    <row r="47" spans="1:19" ht="11.25" customHeight="1">
      <c r="A47" s="138" t="str">
        <f>VLOOKUP('Luna překlady'!A42,'Luna překlady'!A:D,VLOOKUP(S3,'Luna překlady'!$G$1:$H$4,2,0),0)</f>
        <v>Valable de:</v>
      </c>
      <c r="C47" s="166" t="s">
        <v>783</v>
      </c>
      <c r="D47" s="166"/>
      <c r="S47" s="139"/>
    </row>
  </sheetData>
  <mergeCells count="30">
    <mergeCell ref="J11:L11"/>
    <mergeCell ref="H12:I14"/>
    <mergeCell ref="J12:L12"/>
    <mergeCell ref="A45:C45"/>
    <mergeCell ref="E45:I45"/>
    <mergeCell ref="K45:N45"/>
    <mergeCell ref="A13:B14"/>
    <mergeCell ref="C13:F14"/>
    <mergeCell ref="J13:L13"/>
    <mergeCell ref="J14:L14"/>
    <mergeCell ref="F15:J15"/>
    <mergeCell ref="A29:S29"/>
    <mergeCell ref="A30:S30"/>
    <mergeCell ref="A31:S31"/>
    <mergeCell ref="C47:D47"/>
    <mergeCell ref="A6:F6"/>
    <mergeCell ref="H6:L6"/>
    <mergeCell ref="A7:B8"/>
    <mergeCell ref="C7:F8"/>
    <mergeCell ref="H7:I7"/>
    <mergeCell ref="J7:L7"/>
    <mergeCell ref="H8:I8"/>
    <mergeCell ref="J8:L8"/>
    <mergeCell ref="A9:B10"/>
    <mergeCell ref="C9:F10"/>
    <mergeCell ref="H9:I11"/>
    <mergeCell ref="J9:L9"/>
    <mergeCell ref="J10:L10"/>
    <mergeCell ref="A11:B12"/>
    <mergeCell ref="C11:F12"/>
  </mergeCells>
  <dataValidations count="9">
    <dataValidation type="whole" operator="greaterThan" allowBlank="1" showInputMessage="1" showErrorMessage="1" error="Zadej celé číslo větší než nula!" sqref="E18:F28 H18:H28" xr:uid="{00000000-0002-0000-0000-000000000000}">
      <formula1>0</formula1>
    </dataValidation>
    <dataValidation type="list" allowBlank="1" showInputMessage="1" showErrorMessage="1" sqref="G18:G28" xr:uid="{00000000-0002-0000-0000-000001000000}">
      <formula1>ovladaniLuna</formula1>
    </dataValidation>
    <dataValidation type="list" allowBlank="1" showInputMessage="1" showErrorMessage="1" sqref="K18:K28" xr:uid="{00000000-0002-0000-0000-000002000000}">
      <formula1>vedeniLuna</formula1>
    </dataValidation>
    <dataValidation type="list" allowBlank="1" showInputMessage="1" showErrorMessage="1" sqref="L18:L28" xr:uid="{00000000-0002-0000-0000-000003000000}">
      <formula1>kazetaLuna</formula1>
    </dataValidation>
    <dataValidation type="list" allowBlank="1" showInputMessage="1" showErrorMessage="1" sqref="M18:M28" xr:uid="{00000000-0002-0000-0000-000004000000}">
      <formula1>dolnilistaLuna</formula1>
    </dataValidation>
    <dataValidation type="list" allowBlank="1" showInputMessage="1" showErrorMessage="1" sqref="I18:I28" xr:uid="{00000000-0002-0000-0000-000005000000}">
      <formula1>latky2</formula1>
    </dataValidation>
    <dataValidation type="list" allowBlank="1" showInputMessage="1" showErrorMessage="1" sqref="S3" xr:uid="{00000000-0002-0000-0000-000006000000}">
      <formula1>jazyk</formula1>
    </dataValidation>
    <dataValidation type="list" allowBlank="1" showInputMessage="1" showErrorMessage="1" sqref="P18:P28" xr:uid="{00000000-0002-0000-0000-000007000000}">
      <formula1>Bal</formula1>
    </dataValidation>
    <dataValidation type="list" allowBlank="1" showInputMessage="1" showErrorMessage="1" sqref="N18:N28" xr:uid="{00000000-0002-0000-0000-000008000000}">
      <formula1>IF(K18="RR14/1",RALRR14,RALLuna)</formula1>
    </dataValidation>
  </dataValidations>
  <hyperlinks>
    <hyperlink ref="S2" r:id="rId1" xr:uid="{00000000-0004-0000-0000-000000000000}"/>
    <hyperlink ref="Q46" r:id="rId2" xr:uid="{00000000-0004-0000-0000-000001000000}"/>
    <hyperlink ref="L46" r:id="rId3" xr:uid="{00000000-0004-0000-0000-000002000000}"/>
  </hyperlinks>
  <printOptions horizontalCentered="1" verticalCentered="1"/>
  <pageMargins left="0.23622047244094491" right="0.23622047244094491" top="0.15748031496062992" bottom="0.15748031496062992" header="0.27559055118110237" footer="0.31496062992125984"/>
  <pageSetup paperSize="9" scale="60" orientation="landscape"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63"/>
  <sheetViews>
    <sheetView workbookViewId="0">
      <selection activeCell="C70" sqref="C70"/>
    </sheetView>
  </sheetViews>
  <sheetFormatPr defaultColWidth="9.140625" defaultRowHeight="12.75"/>
  <cols>
    <col min="1" max="4" width="65" style="127" customWidth="1"/>
    <col min="5" max="16384" width="9.140625" style="127"/>
  </cols>
  <sheetData>
    <row r="1" spans="1:8" s="125" customFormat="1">
      <c r="A1" s="124" t="s">
        <v>328</v>
      </c>
      <c r="B1" s="124" t="s">
        <v>329</v>
      </c>
      <c r="C1" s="124" t="s">
        <v>330</v>
      </c>
      <c r="D1" s="124" t="s">
        <v>331</v>
      </c>
      <c r="G1" s="126" t="s">
        <v>328</v>
      </c>
      <c r="H1" s="126">
        <v>1</v>
      </c>
    </row>
    <row r="2" spans="1:8">
      <c r="A2" s="127" t="s">
        <v>50</v>
      </c>
      <c r="B2" s="127" t="s">
        <v>393</v>
      </c>
      <c r="C2" s="127" t="s">
        <v>394</v>
      </c>
      <c r="D2" s="127" t="s">
        <v>395</v>
      </c>
      <c r="G2" s="128" t="s">
        <v>329</v>
      </c>
      <c r="H2" s="128">
        <v>2</v>
      </c>
    </row>
    <row r="3" spans="1:8">
      <c r="A3" s="127" t="s">
        <v>24</v>
      </c>
      <c r="B3" s="127" t="s">
        <v>105</v>
      </c>
      <c r="C3" s="127" t="s">
        <v>497</v>
      </c>
      <c r="D3" s="127" t="s">
        <v>511</v>
      </c>
      <c r="G3" s="128" t="s">
        <v>330</v>
      </c>
      <c r="H3" s="128">
        <v>3</v>
      </c>
    </row>
    <row r="4" spans="1:8">
      <c r="A4" s="127" t="s">
        <v>25</v>
      </c>
      <c r="B4" s="127" t="s">
        <v>479</v>
      </c>
      <c r="C4" s="127" t="s">
        <v>498</v>
      </c>
      <c r="D4" s="127" t="s">
        <v>512</v>
      </c>
      <c r="G4" s="128" t="s">
        <v>331</v>
      </c>
      <c r="H4" s="128">
        <v>4</v>
      </c>
    </row>
    <row r="5" spans="1:8">
      <c r="A5" s="127" t="s">
        <v>53</v>
      </c>
      <c r="B5" s="127" t="s">
        <v>531</v>
      </c>
      <c r="C5" s="127" t="s">
        <v>565</v>
      </c>
      <c r="D5" s="127" t="s">
        <v>598</v>
      </c>
    </row>
    <row r="6" spans="1:8">
      <c r="A6" s="127" t="s">
        <v>55</v>
      </c>
      <c r="B6" s="127" t="s">
        <v>532</v>
      </c>
      <c r="C6" s="127" t="s">
        <v>566</v>
      </c>
      <c r="D6" s="127" t="s">
        <v>599</v>
      </c>
    </row>
    <row r="7" spans="1:8">
      <c r="A7" s="127" t="s">
        <v>56</v>
      </c>
      <c r="B7" s="127" t="s">
        <v>533</v>
      </c>
      <c r="C7" s="127" t="s">
        <v>567</v>
      </c>
      <c r="D7" s="127" t="s">
        <v>600</v>
      </c>
    </row>
    <row r="8" spans="1:8">
      <c r="A8" s="127" t="s">
        <v>54</v>
      </c>
      <c r="B8" s="127" t="s">
        <v>534</v>
      </c>
      <c r="C8" s="127" t="s">
        <v>568</v>
      </c>
      <c r="D8" s="127" t="s">
        <v>601</v>
      </c>
    </row>
    <row r="9" spans="1:8">
      <c r="A9" s="127" t="s">
        <v>35</v>
      </c>
      <c r="B9" s="127" t="s">
        <v>486</v>
      </c>
      <c r="C9" s="127" t="s">
        <v>415</v>
      </c>
      <c r="D9" s="127" t="s">
        <v>519</v>
      </c>
    </row>
    <row r="10" spans="1:8" s="125" customFormat="1">
      <c r="A10" s="125" t="s">
        <v>530</v>
      </c>
      <c r="B10" s="125" t="s">
        <v>569</v>
      </c>
      <c r="C10" s="125" t="s">
        <v>570</v>
      </c>
      <c r="D10" s="125" t="s">
        <v>602</v>
      </c>
    </row>
    <row r="11" spans="1:8">
      <c r="A11" s="127" t="s">
        <v>57</v>
      </c>
      <c r="B11" s="127" t="s">
        <v>396</v>
      </c>
      <c r="C11" s="127" t="s">
        <v>571</v>
      </c>
      <c r="D11" s="127" t="s">
        <v>603</v>
      </c>
    </row>
    <row r="12" spans="1:8">
      <c r="A12" s="127" t="s">
        <v>24</v>
      </c>
      <c r="B12" s="127" t="s">
        <v>105</v>
      </c>
      <c r="C12" s="127" t="s">
        <v>497</v>
      </c>
      <c r="D12" s="127" t="s">
        <v>511</v>
      </c>
    </row>
    <row r="13" spans="1:8">
      <c r="A13" s="127" t="s">
        <v>25</v>
      </c>
      <c r="B13" s="127" t="s">
        <v>479</v>
      </c>
      <c r="C13" s="127" t="s">
        <v>498</v>
      </c>
      <c r="D13" s="127" t="s">
        <v>512</v>
      </c>
    </row>
    <row r="14" spans="1:8">
      <c r="A14" s="127" t="s">
        <v>61</v>
      </c>
      <c r="B14" s="127" t="s">
        <v>535</v>
      </c>
      <c r="C14" s="127" t="s">
        <v>61</v>
      </c>
      <c r="D14" s="127" t="s">
        <v>61</v>
      </c>
    </row>
    <row r="15" spans="1:8">
      <c r="A15" s="127" t="s">
        <v>62</v>
      </c>
      <c r="B15" s="127" t="s">
        <v>536</v>
      </c>
      <c r="C15" s="127" t="s">
        <v>62</v>
      </c>
      <c r="D15" s="127" t="s">
        <v>62</v>
      </c>
    </row>
    <row r="16" spans="1:8">
      <c r="A16" s="127" t="s">
        <v>59</v>
      </c>
      <c r="B16" s="127" t="s">
        <v>537</v>
      </c>
      <c r="C16" s="127" t="s">
        <v>572</v>
      </c>
      <c r="D16" s="127" t="s">
        <v>604</v>
      </c>
    </row>
    <row r="17" spans="1:4">
      <c r="A17" s="127" t="s">
        <v>35</v>
      </c>
      <c r="B17" s="127" t="s">
        <v>486</v>
      </c>
      <c r="C17" s="127" t="s">
        <v>415</v>
      </c>
      <c r="D17" s="127" t="s">
        <v>519</v>
      </c>
    </row>
    <row r="18" spans="1:4" s="125" customFormat="1">
      <c r="A18" s="125" t="s">
        <v>529</v>
      </c>
      <c r="B18" s="125" t="s">
        <v>538</v>
      </c>
      <c r="C18" s="125" t="s">
        <v>573</v>
      </c>
      <c r="D18" s="125" t="s">
        <v>605</v>
      </c>
    </row>
    <row r="19" spans="1:4">
      <c r="A19" s="127" t="s">
        <v>64</v>
      </c>
      <c r="B19" s="127" t="s">
        <v>399</v>
      </c>
      <c r="C19" s="127" t="s">
        <v>400</v>
      </c>
      <c r="D19" s="127" t="s">
        <v>606</v>
      </c>
    </row>
    <row r="20" spans="1:4">
      <c r="A20" s="127" t="s">
        <v>24</v>
      </c>
      <c r="B20" s="127" t="s">
        <v>105</v>
      </c>
      <c r="C20" s="127" t="s">
        <v>497</v>
      </c>
      <c r="D20" s="127" t="s">
        <v>511</v>
      </c>
    </row>
    <row r="21" spans="1:4">
      <c r="A21" s="127" t="s">
        <v>25</v>
      </c>
      <c r="B21" s="127" t="s">
        <v>479</v>
      </c>
      <c r="C21" s="127" t="s">
        <v>498</v>
      </c>
      <c r="D21" s="127" t="s">
        <v>516</v>
      </c>
    </row>
    <row r="22" spans="1:4">
      <c r="A22" s="127" t="s">
        <v>65</v>
      </c>
      <c r="B22" s="127" t="s">
        <v>539</v>
      </c>
      <c r="C22" s="127" t="s">
        <v>574</v>
      </c>
      <c r="D22" s="127" t="s">
        <v>607</v>
      </c>
    </row>
    <row r="23" spans="1:4">
      <c r="A23" s="127" t="s">
        <v>67</v>
      </c>
      <c r="B23" s="127" t="s">
        <v>540</v>
      </c>
      <c r="C23" s="127" t="s">
        <v>575</v>
      </c>
      <c r="D23" s="127" t="s">
        <v>608</v>
      </c>
    </row>
    <row r="24" spans="1:4">
      <c r="A24" s="127" t="s">
        <v>69</v>
      </c>
      <c r="B24" s="127" t="s">
        <v>541</v>
      </c>
      <c r="C24" s="127" t="s">
        <v>576</v>
      </c>
      <c r="D24" s="127" t="s">
        <v>609</v>
      </c>
    </row>
    <row r="25" spans="1:4">
      <c r="A25" s="127" t="s">
        <v>35</v>
      </c>
      <c r="B25" s="127" t="s">
        <v>486</v>
      </c>
      <c r="C25" s="127" t="s">
        <v>415</v>
      </c>
      <c r="D25" s="127" t="s">
        <v>416</v>
      </c>
    </row>
    <row r="26" spans="1:4" s="125" customFormat="1">
      <c r="A26" s="125" t="s">
        <v>153</v>
      </c>
      <c r="B26" s="125" t="s">
        <v>542</v>
      </c>
      <c r="C26" s="125" t="s">
        <v>577</v>
      </c>
      <c r="D26" s="125" t="s">
        <v>610</v>
      </c>
    </row>
    <row r="27" spans="1:4">
      <c r="A27" s="127" t="s">
        <v>70</v>
      </c>
      <c r="B27" s="127" t="s">
        <v>402</v>
      </c>
      <c r="C27" s="127" t="s">
        <v>403</v>
      </c>
      <c r="D27" s="127" t="s">
        <v>611</v>
      </c>
    </row>
    <row r="28" spans="1:4">
      <c r="A28" s="127" t="s">
        <v>24</v>
      </c>
      <c r="B28" s="127" t="s">
        <v>105</v>
      </c>
      <c r="C28" s="127" t="s">
        <v>497</v>
      </c>
      <c r="D28" s="127" t="s">
        <v>511</v>
      </c>
    </row>
    <row r="29" spans="1:4">
      <c r="A29" s="127" t="s">
        <v>25</v>
      </c>
      <c r="B29" s="127" t="s">
        <v>479</v>
      </c>
      <c r="C29" s="127" t="s">
        <v>498</v>
      </c>
      <c r="D29" s="127" t="s">
        <v>516</v>
      </c>
    </row>
    <row r="30" spans="1:4">
      <c r="A30" s="127" t="s">
        <v>77</v>
      </c>
      <c r="B30" s="127" t="s">
        <v>543</v>
      </c>
      <c r="C30" s="127" t="s">
        <v>578</v>
      </c>
      <c r="D30" s="127" t="s">
        <v>77</v>
      </c>
    </row>
    <row r="31" spans="1:4">
      <c r="A31" s="127" t="s">
        <v>89</v>
      </c>
      <c r="B31" s="127" t="s">
        <v>544</v>
      </c>
      <c r="C31" s="127" t="s">
        <v>579</v>
      </c>
      <c r="D31" s="127" t="s">
        <v>612</v>
      </c>
    </row>
    <row r="32" spans="1:4">
      <c r="A32" s="127" t="s">
        <v>83</v>
      </c>
      <c r="B32" s="127" t="s">
        <v>545</v>
      </c>
      <c r="C32" s="127" t="s">
        <v>580</v>
      </c>
      <c r="D32" s="127" t="s">
        <v>83</v>
      </c>
    </row>
    <row r="33" spans="1:4">
      <c r="A33" s="127" t="s">
        <v>87</v>
      </c>
      <c r="B33" s="127" t="s">
        <v>546</v>
      </c>
      <c r="C33" s="127" t="s">
        <v>581</v>
      </c>
      <c r="D33" s="127" t="s">
        <v>613</v>
      </c>
    </row>
    <row r="34" spans="1:4">
      <c r="A34" s="127" t="s">
        <v>85</v>
      </c>
      <c r="B34" s="127" t="s">
        <v>547</v>
      </c>
      <c r="C34" s="127" t="s">
        <v>582</v>
      </c>
      <c r="D34" s="127" t="s">
        <v>614</v>
      </c>
    </row>
    <row r="35" spans="1:4">
      <c r="A35" s="127" t="s">
        <v>81</v>
      </c>
      <c r="B35" s="127" t="s">
        <v>81</v>
      </c>
      <c r="C35" s="127" t="s">
        <v>81</v>
      </c>
      <c r="D35" s="127" t="s">
        <v>81</v>
      </c>
    </row>
    <row r="36" spans="1:4">
      <c r="A36" s="127" t="s">
        <v>79</v>
      </c>
      <c r="B36" s="127" t="s">
        <v>548</v>
      </c>
      <c r="C36" s="127" t="s">
        <v>583</v>
      </c>
      <c r="D36" s="127" t="s">
        <v>79</v>
      </c>
    </row>
    <row r="37" spans="1:4">
      <c r="A37" s="127" t="s">
        <v>75</v>
      </c>
      <c r="B37" s="127" t="s">
        <v>549</v>
      </c>
      <c r="C37" s="127" t="s">
        <v>584</v>
      </c>
      <c r="D37" s="127" t="s">
        <v>615</v>
      </c>
    </row>
    <row r="38" spans="1:4">
      <c r="A38" s="127" t="s">
        <v>72</v>
      </c>
      <c r="B38" s="127" t="s">
        <v>550</v>
      </c>
      <c r="C38" s="127" t="s">
        <v>585</v>
      </c>
      <c r="D38" s="127" t="s">
        <v>616</v>
      </c>
    </row>
    <row r="39" spans="1:4">
      <c r="A39" s="127" t="s">
        <v>91</v>
      </c>
      <c r="B39" s="127" t="s">
        <v>551</v>
      </c>
      <c r="C39" s="127" t="s">
        <v>586</v>
      </c>
      <c r="D39" s="127" t="s">
        <v>617</v>
      </c>
    </row>
    <row r="40" spans="1:4">
      <c r="A40" s="127" t="s">
        <v>92</v>
      </c>
      <c r="B40" s="127" t="s">
        <v>552</v>
      </c>
      <c r="C40" s="127" t="s">
        <v>587</v>
      </c>
      <c r="D40" s="127" t="s">
        <v>618</v>
      </c>
    </row>
    <row r="41" spans="1:4">
      <c r="A41" s="127" t="s">
        <v>73</v>
      </c>
      <c r="B41" s="127" t="s">
        <v>553</v>
      </c>
      <c r="C41" s="127" t="s">
        <v>588</v>
      </c>
      <c r="D41" s="127" t="s">
        <v>619</v>
      </c>
    </row>
    <row r="42" spans="1:4">
      <c r="A42" s="127" t="s">
        <v>35</v>
      </c>
      <c r="B42" s="127" t="s">
        <v>486</v>
      </c>
      <c r="C42" s="127" t="s">
        <v>415</v>
      </c>
      <c r="D42" s="127" t="s">
        <v>519</v>
      </c>
    </row>
    <row r="43" spans="1:4">
      <c r="A43" s="127" t="s">
        <v>108</v>
      </c>
      <c r="B43" s="127" t="s">
        <v>554</v>
      </c>
      <c r="C43" s="127" t="s">
        <v>589</v>
      </c>
      <c r="D43" s="127" t="s">
        <v>620</v>
      </c>
    </row>
    <row r="44" spans="1:4">
      <c r="A44" s="127" t="s">
        <v>108</v>
      </c>
      <c r="B44" s="127" t="s">
        <v>555</v>
      </c>
      <c r="C44" s="127" t="s">
        <v>589</v>
      </c>
      <c r="D44" s="127" t="s">
        <v>621</v>
      </c>
    </row>
    <row r="45" spans="1:4">
      <c r="A45" s="127" t="s">
        <v>151</v>
      </c>
      <c r="B45" s="127" t="s">
        <v>556</v>
      </c>
      <c r="C45" s="127" t="s">
        <v>590</v>
      </c>
      <c r="D45" s="127" t="s">
        <v>622</v>
      </c>
    </row>
    <row r="46" spans="1:4">
      <c r="A46" s="127" t="s">
        <v>151</v>
      </c>
      <c r="B46" s="127" t="s">
        <v>556</v>
      </c>
      <c r="C46" s="127" t="s">
        <v>590</v>
      </c>
      <c r="D46" s="127" t="s">
        <v>622</v>
      </c>
    </row>
    <row r="47" spans="1:4">
      <c r="A47" s="127" t="s">
        <v>151</v>
      </c>
      <c r="B47" s="127" t="s">
        <v>557</v>
      </c>
      <c r="C47" s="127" t="s">
        <v>590</v>
      </c>
      <c r="D47" s="127" t="s">
        <v>622</v>
      </c>
    </row>
    <row r="48" spans="1:4">
      <c r="A48" s="127" t="s">
        <v>151</v>
      </c>
      <c r="B48" s="127" t="s">
        <v>556</v>
      </c>
      <c r="C48" s="127" t="s">
        <v>590</v>
      </c>
      <c r="D48" s="127" t="s">
        <v>622</v>
      </c>
    </row>
    <row r="49" spans="1:4">
      <c r="A49" s="127" t="s">
        <v>151</v>
      </c>
      <c r="B49" s="127" t="s">
        <v>556</v>
      </c>
      <c r="C49" s="127" t="s">
        <v>590</v>
      </c>
      <c r="D49" s="127" t="s">
        <v>623</v>
      </c>
    </row>
    <row r="50" spans="1:4">
      <c r="A50" s="127" t="s">
        <v>108</v>
      </c>
      <c r="B50" s="127" t="s">
        <v>555</v>
      </c>
      <c r="C50" s="127" t="s">
        <v>589</v>
      </c>
      <c r="D50" s="127" t="s">
        <v>621</v>
      </c>
    </row>
    <row r="51" spans="1:4">
      <c r="A51" s="127" t="s">
        <v>108</v>
      </c>
      <c r="B51" s="127" t="s">
        <v>555</v>
      </c>
      <c r="C51" s="127" t="s">
        <v>589</v>
      </c>
      <c r="D51" s="127" t="s">
        <v>624</v>
      </c>
    </row>
    <row r="52" spans="1:4">
      <c r="A52" s="127" t="s">
        <v>108</v>
      </c>
      <c r="B52" s="127" t="s">
        <v>555</v>
      </c>
      <c r="C52" s="127" t="s">
        <v>589</v>
      </c>
      <c r="D52" s="127" t="s">
        <v>624</v>
      </c>
    </row>
    <row r="53" spans="1:4">
      <c r="A53" s="127" t="s">
        <v>107</v>
      </c>
      <c r="B53" s="127" t="s">
        <v>107</v>
      </c>
      <c r="C53" s="127" t="s">
        <v>591</v>
      </c>
      <c r="D53" s="127" t="s">
        <v>625</v>
      </c>
    </row>
    <row r="54" spans="1:4">
      <c r="A54" s="127" t="s">
        <v>112</v>
      </c>
      <c r="B54" s="127" t="s">
        <v>558</v>
      </c>
      <c r="C54" s="127" t="s">
        <v>592</v>
      </c>
      <c r="D54" s="127" t="s">
        <v>626</v>
      </c>
    </row>
    <row r="55" spans="1:4" s="125" customFormat="1">
      <c r="A55" s="125" t="s">
        <v>152</v>
      </c>
      <c r="B55" s="125" t="s">
        <v>559</v>
      </c>
      <c r="C55" s="125" t="s">
        <v>593</v>
      </c>
      <c r="D55" s="125" t="s">
        <v>627</v>
      </c>
    </row>
    <row r="56" spans="1:4">
      <c r="A56" s="127" t="s">
        <v>93</v>
      </c>
      <c r="B56" s="127" t="s">
        <v>560</v>
      </c>
      <c r="C56" s="127" t="s">
        <v>406</v>
      </c>
      <c r="D56" s="127" t="s">
        <v>407</v>
      </c>
    </row>
    <row r="57" spans="1:4">
      <c r="A57" s="127" t="s">
        <v>24</v>
      </c>
      <c r="B57" s="127" t="s">
        <v>105</v>
      </c>
      <c r="C57" s="127" t="s">
        <v>497</v>
      </c>
      <c r="D57" s="127" t="s">
        <v>511</v>
      </c>
    </row>
    <row r="58" spans="1:4">
      <c r="A58" s="127" t="s">
        <v>25</v>
      </c>
      <c r="B58" s="127" t="s">
        <v>479</v>
      </c>
      <c r="C58" s="127" t="s">
        <v>498</v>
      </c>
      <c r="D58" s="127" t="s">
        <v>516</v>
      </c>
    </row>
    <row r="59" spans="1:4">
      <c r="A59" s="127" t="s">
        <v>95</v>
      </c>
      <c r="B59" s="127" t="s">
        <v>561</v>
      </c>
      <c r="C59" s="127" t="s">
        <v>594</v>
      </c>
      <c r="D59" s="127" t="s">
        <v>628</v>
      </c>
    </row>
    <row r="60" spans="1:4">
      <c r="A60" s="127" t="s">
        <v>97</v>
      </c>
      <c r="B60" s="127" t="s">
        <v>562</v>
      </c>
      <c r="C60" s="127" t="s">
        <v>595</v>
      </c>
      <c r="D60" s="127" t="s">
        <v>629</v>
      </c>
    </row>
    <row r="61" spans="1:4">
      <c r="A61" s="127" t="s">
        <v>35</v>
      </c>
      <c r="B61" s="127" t="s">
        <v>486</v>
      </c>
      <c r="C61" s="127" t="s">
        <v>415</v>
      </c>
      <c r="D61" s="127" t="s">
        <v>414</v>
      </c>
    </row>
    <row r="62" spans="1:4">
      <c r="A62" s="127" t="s">
        <v>162</v>
      </c>
      <c r="B62" s="127" t="s">
        <v>563</v>
      </c>
      <c r="C62" s="127" t="s">
        <v>596</v>
      </c>
      <c r="D62" s="127" t="s">
        <v>630</v>
      </c>
    </row>
    <row r="63" spans="1:4" s="125" customFormat="1">
      <c r="A63" s="125" t="s">
        <v>109</v>
      </c>
      <c r="B63" s="125" t="s">
        <v>564</v>
      </c>
      <c r="C63" s="125" t="s">
        <v>597</v>
      </c>
      <c r="D63" s="125" t="s">
        <v>631</v>
      </c>
    </row>
  </sheetData>
  <pageMargins left="0.7" right="0.7" top="0.78740157499999996" bottom="0.78740157499999996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List9">
    <pageSetUpPr fitToPage="1"/>
  </sheetPr>
  <dimension ref="A1:P298"/>
  <sheetViews>
    <sheetView showGridLines="0" zoomScale="90" zoomScaleNormal="90" workbookViewId="0">
      <pane ySplit="2" topLeftCell="A233" activePane="bottomLeft" state="frozen"/>
      <selection pane="bottomLeft" activeCell="M4" sqref="M4"/>
    </sheetView>
  </sheetViews>
  <sheetFormatPr defaultColWidth="9.140625" defaultRowHeight="12.75"/>
  <cols>
    <col min="1" max="1" width="16.7109375" style="31" bestFit="1" customWidth="1"/>
    <col min="2" max="2" width="36" style="31" bestFit="1" customWidth="1"/>
    <col min="3" max="3" width="12.42578125" style="31" bestFit="1" customWidth="1"/>
    <col min="4" max="4" width="13.42578125" style="31" bestFit="1" customWidth="1"/>
    <col min="5" max="5" width="13.42578125" style="31" customWidth="1"/>
    <col min="6" max="6" width="7.85546875" style="31" customWidth="1"/>
    <col min="7" max="7" width="8.42578125" style="32" customWidth="1"/>
    <col min="8" max="10" width="18" style="32" customWidth="1"/>
    <col min="11" max="12" width="15.28515625" style="34" bestFit="1" customWidth="1"/>
    <col min="13" max="14" width="9.140625" style="31"/>
    <col min="15" max="15" width="15" style="31" bestFit="1" customWidth="1"/>
    <col min="16" max="16" width="37" style="31" bestFit="1" customWidth="1"/>
    <col min="17" max="16384" width="9.140625" style="31"/>
  </cols>
  <sheetData>
    <row r="1" spans="1:16">
      <c r="I1" s="33" t="s">
        <v>32</v>
      </c>
      <c r="K1" s="34">
        <v>0.17</v>
      </c>
      <c r="L1" s="34">
        <v>0.47</v>
      </c>
      <c r="M1" s="50" t="s">
        <v>159</v>
      </c>
    </row>
    <row r="2" spans="1:16" s="35" customFormat="1" ht="18" customHeight="1">
      <c r="A2" s="30" t="s">
        <v>130</v>
      </c>
      <c r="B2" s="24" t="s">
        <v>129</v>
      </c>
      <c r="C2" s="24" t="s">
        <v>113</v>
      </c>
      <c r="D2" s="24"/>
      <c r="E2" s="24"/>
      <c r="F2" s="24"/>
      <c r="G2" s="36" t="s">
        <v>98</v>
      </c>
      <c r="H2" s="36"/>
      <c r="I2" s="36" t="s">
        <v>99</v>
      </c>
      <c r="J2" s="36" t="s">
        <v>100</v>
      </c>
      <c r="K2" s="49" t="s">
        <v>158</v>
      </c>
      <c r="L2" s="49" t="s">
        <v>158</v>
      </c>
      <c r="O2" s="115" t="s">
        <v>246</v>
      </c>
      <c r="P2" s="115" t="s">
        <v>247</v>
      </c>
    </row>
    <row r="3" spans="1:16">
      <c r="A3" s="31" t="s">
        <v>771</v>
      </c>
      <c r="B3" s="31" t="s">
        <v>784</v>
      </c>
      <c r="G3" s="37">
        <v>15</v>
      </c>
      <c r="H3" s="37" t="s">
        <v>154</v>
      </c>
      <c r="I3" s="38">
        <v>1400</v>
      </c>
      <c r="J3" s="38">
        <v>0.7</v>
      </c>
      <c r="K3" s="38">
        <v>2100</v>
      </c>
      <c r="L3" s="38">
        <v>1700</v>
      </c>
      <c r="O3" s="31" t="s">
        <v>771</v>
      </c>
      <c r="P3" s="31" t="s">
        <v>784</v>
      </c>
    </row>
    <row r="4" spans="1:16">
      <c r="A4" s="31" t="s">
        <v>785</v>
      </c>
      <c r="B4" s="31" t="s">
        <v>786</v>
      </c>
      <c r="G4" s="37">
        <v>16</v>
      </c>
      <c r="H4" s="37" t="s">
        <v>146</v>
      </c>
      <c r="I4" s="38">
        <v>1400</v>
      </c>
      <c r="J4" s="38">
        <v>0.7</v>
      </c>
      <c r="K4" s="38">
        <v>2100</v>
      </c>
      <c r="L4" s="38">
        <v>1700</v>
      </c>
      <c r="O4" s="31" t="s">
        <v>785</v>
      </c>
      <c r="P4" s="31" t="s">
        <v>786</v>
      </c>
    </row>
    <row r="5" spans="1:16">
      <c r="A5" s="31" t="s">
        <v>775</v>
      </c>
      <c r="B5" s="31" t="s">
        <v>787</v>
      </c>
      <c r="G5" s="47">
        <v>17</v>
      </c>
      <c r="H5" s="47" t="s">
        <v>157</v>
      </c>
      <c r="I5" s="48">
        <v>1400</v>
      </c>
      <c r="J5" s="48">
        <v>0.7</v>
      </c>
      <c r="K5" s="48">
        <v>2100</v>
      </c>
      <c r="L5" s="48">
        <v>1700</v>
      </c>
      <c r="O5" s="31" t="s">
        <v>775</v>
      </c>
      <c r="P5" s="31" t="s">
        <v>787</v>
      </c>
    </row>
    <row r="6" spans="1:16">
      <c r="A6" s="31" t="s">
        <v>772</v>
      </c>
      <c r="B6" s="31" t="s">
        <v>788</v>
      </c>
      <c r="G6" s="47">
        <v>22</v>
      </c>
      <c r="H6" s="47" t="s">
        <v>156</v>
      </c>
      <c r="I6" s="48">
        <v>1200</v>
      </c>
      <c r="J6" s="48">
        <v>0.7</v>
      </c>
      <c r="K6" s="48">
        <v>1400</v>
      </c>
      <c r="L6" s="48">
        <v>1400</v>
      </c>
      <c r="O6" s="31" t="s">
        <v>772</v>
      </c>
      <c r="P6" s="31" t="s">
        <v>788</v>
      </c>
    </row>
    <row r="7" spans="1:16">
      <c r="A7" s="31" t="s">
        <v>776</v>
      </c>
      <c r="B7" s="31" t="s">
        <v>789</v>
      </c>
      <c r="G7" s="37">
        <v>25</v>
      </c>
      <c r="H7" s="37" t="s">
        <v>155</v>
      </c>
      <c r="I7" s="38">
        <v>1400</v>
      </c>
      <c r="J7" s="38">
        <v>1</v>
      </c>
      <c r="K7" s="38">
        <v>3360</v>
      </c>
      <c r="L7" s="38">
        <v>1570</v>
      </c>
      <c r="O7" s="31" t="s">
        <v>776</v>
      </c>
      <c r="P7" s="31" t="s">
        <v>789</v>
      </c>
    </row>
    <row r="8" spans="1:16">
      <c r="A8" s="31" t="s">
        <v>773</v>
      </c>
      <c r="B8" s="31" t="s">
        <v>790</v>
      </c>
      <c r="G8" s="37">
        <v>38</v>
      </c>
      <c r="H8" s="37" t="s">
        <v>155</v>
      </c>
      <c r="I8" s="38">
        <v>2400</v>
      </c>
      <c r="J8" s="38">
        <v>2</v>
      </c>
      <c r="K8" s="38">
        <v>4170</v>
      </c>
      <c r="L8" s="38">
        <v>1940</v>
      </c>
      <c r="O8" s="31" t="s">
        <v>773</v>
      </c>
      <c r="P8" s="31" t="s">
        <v>790</v>
      </c>
    </row>
    <row r="9" spans="1:16">
      <c r="A9" s="31" t="s">
        <v>774</v>
      </c>
      <c r="B9" s="31" t="s">
        <v>791</v>
      </c>
      <c r="G9" s="28"/>
      <c r="H9" s="28"/>
      <c r="I9" s="44"/>
      <c r="J9" s="28"/>
      <c r="O9" s="31" t="s">
        <v>774</v>
      </c>
      <c r="P9" s="31" t="s">
        <v>791</v>
      </c>
    </row>
    <row r="10" spans="1:16">
      <c r="A10" s="31" t="s">
        <v>792</v>
      </c>
      <c r="B10" s="31" t="s">
        <v>793</v>
      </c>
      <c r="G10" s="45"/>
      <c r="H10" s="45"/>
      <c r="I10" s="45"/>
      <c r="J10" s="45"/>
      <c r="O10" s="31" t="s">
        <v>792</v>
      </c>
      <c r="P10" s="31" t="s">
        <v>793</v>
      </c>
    </row>
    <row r="11" spans="1:16">
      <c r="A11" s="31" t="s">
        <v>777</v>
      </c>
      <c r="B11" s="31" t="s">
        <v>794</v>
      </c>
      <c r="G11" s="46"/>
      <c r="H11" s="46"/>
      <c r="I11" s="44"/>
      <c r="J11" s="44"/>
      <c r="O11" s="31" t="s">
        <v>777</v>
      </c>
      <c r="P11" s="31" t="s">
        <v>794</v>
      </c>
    </row>
    <row r="12" spans="1:16">
      <c r="A12" s="31" t="s">
        <v>781</v>
      </c>
      <c r="B12" s="31" t="s">
        <v>795</v>
      </c>
      <c r="G12" s="28"/>
      <c r="H12" s="28"/>
      <c r="I12" s="29"/>
      <c r="J12" s="29"/>
      <c r="O12" s="31" t="s">
        <v>781</v>
      </c>
      <c r="P12" s="31" t="s">
        <v>795</v>
      </c>
    </row>
    <row r="13" spans="1:16">
      <c r="A13" s="31" t="s">
        <v>778</v>
      </c>
      <c r="B13" s="31" t="s">
        <v>796</v>
      </c>
      <c r="G13" s="28"/>
      <c r="H13" s="28"/>
      <c r="I13" s="29"/>
      <c r="J13" s="29"/>
      <c r="O13" s="31" t="s">
        <v>778</v>
      </c>
      <c r="P13" s="31" t="s">
        <v>796</v>
      </c>
    </row>
    <row r="14" spans="1:16">
      <c r="A14" s="31" t="s">
        <v>782</v>
      </c>
      <c r="B14" s="31" t="s">
        <v>797</v>
      </c>
      <c r="G14" s="28"/>
      <c r="H14" s="28"/>
      <c r="I14" s="29"/>
      <c r="J14" s="29"/>
      <c r="O14" s="31" t="s">
        <v>782</v>
      </c>
      <c r="P14" s="31" t="s">
        <v>797</v>
      </c>
    </row>
    <row r="15" spans="1:16">
      <c r="A15" s="31" t="s">
        <v>779</v>
      </c>
      <c r="B15" s="31" t="s">
        <v>798</v>
      </c>
      <c r="G15" s="28"/>
      <c r="H15" s="28"/>
      <c r="I15" s="29"/>
      <c r="J15" s="29"/>
      <c r="O15" s="31" t="s">
        <v>779</v>
      </c>
      <c r="P15" s="31" t="s">
        <v>798</v>
      </c>
    </row>
    <row r="16" spans="1:16">
      <c r="A16" s="31" t="s">
        <v>780</v>
      </c>
      <c r="B16" s="31" t="s">
        <v>799</v>
      </c>
      <c r="G16" s="28"/>
      <c r="H16" s="28"/>
      <c r="I16" s="29"/>
      <c r="J16" s="29"/>
      <c r="O16" s="31" t="s">
        <v>780</v>
      </c>
      <c r="P16" s="31" t="s">
        <v>799</v>
      </c>
    </row>
    <row r="17" spans="1:16">
      <c r="A17" s="31" t="s">
        <v>800</v>
      </c>
      <c r="B17" s="31" t="s">
        <v>801</v>
      </c>
      <c r="G17" s="28"/>
      <c r="H17" s="28"/>
      <c r="I17" s="29"/>
      <c r="J17" s="29"/>
      <c r="O17" s="31" t="s">
        <v>800</v>
      </c>
      <c r="P17" s="31" t="s">
        <v>801</v>
      </c>
    </row>
    <row r="18" spans="1:16">
      <c r="A18" s="31" t="s">
        <v>802</v>
      </c>
      <c r="B18" s="31" t="s">
        <v>803</v>
      </c>
      <c r="G18" s="28"/>
      <c r="H18" s="28"/>
      <c r="I18" s="29"/>
      <c r="J18" s="29"/>
      <c r="O18" s="31" t="s">
        <v>802</v>
      </c>
      <c r="P18" s="31" t="s">
        <v>803</v>
      </c>
    </row>
    <row r="19" spans="1:16">
      <c r="A19" s="31" t="s">
        <v>804</v>
      </c>
      <c r="B19" s="31" t="s">
        <v>805</v>
      </c>
      <c r="G19" s="28"/>
      <c r="H19" s="28"/>
      <c r="I19" s="25"/>
      <c r="J19" s="25"/>
      <c r="O19" s="31" t="s">
        <v>804</v>
      </c>
      <c r="P19" s="31" t="s">
        <v>805</v>
      </c>
    </row>
    <row r="20" spans="1:16">
      <c r="A20" s="31" t="s">
        <v>806</v>
      </c>
      <c r="B20" s="31" t="s">
        <v>807</v>
      </c>
      <c r="O20" s="31" t="s">
        <v>806</v>
      </c>
      <c r="P20" s="31" t="s">
        <v>807</v>
      </c>
    </row>
    <row r="21" spans="1:16">
      <c r="A21" s="31" t="s">
        <v>808</v>
      </c>
      <c r="B21" s="31" t="s">
        <v>809</v>
      </c>
      <c r="O21" s="31" t="s">
        <v>808</v>
      </c>
      <c r="P21" s="31" t="s">
        <v>809</v>
      </c>
    </row>
    <row r="22" spans="1:16">
      <c r="A22" s="31" t="s">
        <v>810</v>
      </c>
      <c r="B22" s="31" t="s">
        <v>811</v>
      </c>
      <c r="O22" s="31" t="s">
        <v>810</v>
      </c>
      <c r="P22" s="31" t="s">
        <v>811</v>
      </c>
    </row>
    <row r="23" spans="1:16">
      <c r="A23" s="31" t="s">
        <v>812</v>
      </c>
      <c r="B23" s="31" t="s">
        <v>813</v>
      </c>
      <c r="O23" s="31" t="s">
        <v>812</v>
      </c>
      <c r="P23" s="31" t="s">
        <v>813</v>
      </c>
    </row>
    <row r="24" spans="1:16">
      <c r="A24" s="31" t="s">
        <v>814</v>
      </c>
      <c r="B24" s="31" t="s">
        <v>815</v>
      </c>
      <c r="O24" s="31" t="s">
        <v>814</v>
      </c>
      <c r="P24" s="31" t="s">
        <v>815</v>
      </c>
    </row>
    <row r="25" spans="1:16">
      <c r="A25" s="31" t="s">
        <v>816</v>
      </c>
      <c r="B25" s="31" t="s">
        <v>817</v>
      </c>
      <c r="O25" s="31" t="s">
        <v>816</v>
      </c>
      <c r="P25" s="31" t="s">
        <v>817</v>
      </c>
    </row>
    <row r="26" spans="1:16">
      <c r="A26" s="31" t="s">
        <v>818</v>
      </c>
      <c r="B26" s="31" t="s">
        <v>819</v>
      </c>
      <c r="O26" s="31" t="s">
        <v>818</v>
      </c>
      <c r="P26" s="31" t="s">
        <v>819</v>
      </c>
    </row>
    <row r="27" spans="1:16">
      <c r="A27" s="31" t="s">
        <v>257</v>
      </c>
      <c r="B27" s="31" t="s">
        <v>258</v>
      </c>
      <c r="O27" s="31" t="s">
        <v>257</v>
      </c>
      <c r="P27" s="31" t="s">
        <v>258</v>
      </c>
    </row>
    <row r="28" spans="1:16">
      <c r="A28" s="31" t="s">
        <v>279</v>
      </c>
      <c r="B28" s="31" t="s">
        <v>280</v>
      </c>
      <c r="O28" s="31" t="s">
        <v>279</v>
      </c>
      <c r="P28" s="31" t="s">
        <v>280</v>
      </c>
    </row>
    <row r="29" spans="1:16">
      <c r="A29" s="31" t="s">
        <v>263</v>
      </c>
      <c r="B29" s="31" t="s">
        <v>264</v>
      </c>
      <c r="O29" s="31" t="s">
        <v>263</v>
      </c>
      <c r="P29" s="31" t="s">
        <v>264</v>
      </c>
    </row>
    <row r="30" spans="1:16">
      <c r="A30" s="31" t="s">
        <v>283</v>
      </c>
      <c r="B30" s="31" t="s">
        <v>284</v>
      </c>
      <c r="O30" s="31" t="s">
        <v>283</v>
      </c>
      <c r="P30" s="31" t="s">
        <v>284</v>
      </c>
    </row>
    <row r="31" spans="1:16">
      <c r="A31" s="31" t="s">
        <v>281</v>
      </c>
      <c r="B31" s="31" t="s">
        <v>282</v>
      </c>
      <c r="O31" s="31" t="s">
        <v>281</v>
      </c>
      <c r="P31" s="31" t="s">
        <v>282</v>
      </c>
    </row>
    <row r="32" spans="1:16">
      <c r="A32" s="31" t="s">
        <v>259</v>
      </c>
      <c r="B32" s="31" t="s">
        <v>260</v>
      </c>
      <c r="O32" s="31" t="s">
        <v>259</v>
      </c>
      <c r="P32" s="31" t="s">
        <v>260</v>
      </c>
    </row>
    <row r="33" spans="1:16">
      <c r="A33" s="31" t="s">
        <v>275</v>
      </c>
      <c r="B33" s="31" t="s">
        <v>276</v>
      </c>
      <c r="O33" s="31" t="s">
        <v>275</v>
      </c>
      <c r="P33" s="31" t="s">
        <v>276</v>
      </c>
    </row>
    <row r="34" spans="1:16">
      <c r="A34" s="31" t="s">
        <v>277</v>
      </c>
      <c r="B34" s="31" t="s">
        <v>278</v>
      </c>
      <c r="O34" s="31" t="s">
        <v>277</v>
      </c>
      <c r="P34" s="31" t="s">
        <v>278</v>
      </c>
    </row>
    <row r="35" spans="1:16">
      <c r="A35" s="31" t="s">
        <v>285</v>
      </c>
      <c r="B35" s="31" t="s">
        <v>286</v>
      </c>
      <c r="O35" s="31" t="s">
        <v>285</v>
      </c>
      <c r="P35" s="31" t="s">
        <v>286</v>
      </c>
    </row>
    <row r="36" spans="1:16">
      <c r="A36" s="31" t="s">
        <v>267</v>
      </c>
      <c r="B36" s="31" t="s">
        <v>268</v>
      </c>
      <c r="O36" s="31" t="s">
        <v>267</v>
      </c>
      <c r="P36" s="31" t="s">
        <v>268</v>
      </c>
    </row>
    <row r="37" spans="1:16">
      <c r="A37" s="31" t="s">
        <v>271</v>
      </c>
      <c r="B37" s="31" t="s">
        <v>272</v>
      </c>
      <c r="O37" s="31" t="s">
        <v>271</v>
      </c>
      <c r="P37" s="31" t="s">
        <v>272</v>
      </c>
    </row>
    <row r="38" spans="1:16">
      <c r="A38" s="31" t="s">
        <v>261</v>
      </c>
      <c r="B38" s="31" t="s">
        <v>262</v>
      </c>
      <c r="O38" s="31" t="s">
        <v>261</v>
      </c>
      <c r="P38" s="31" t="s">
        <v>262</v>
      </c>
    </row>
    <row r="39" spans="1:16">
      <c r="A39" s="31" t="s">
        <v>253</v>
      </c>
      <c r="B39" s="31" t="s">
        <v>254</v>
      </c>
      <c r="O39" s="31" t="s">
        <v>253</v>
      </c>
      <c r="P39" s="31" t="s">
        <v>254</v>
      </c>
    </row>
    <row r="40" spans="1:16">
      <c r="A40" s="31" t="s">
        <v>289</v>
      </c>
      <c r="B40" s="31" t="s">
        <v>290</v>
      </c>
      <c r="O40" s="31" t="s">
        <v>289</v>
      </c>
      <c r="P40" s="31" t="s">
        <v>290</v>
      </c>
    </row>
    <row r="41" spans="1:16">
      <c r="A41" s="31" t="s">
        <v>820</v>
      </c>
      <c r="B41" s="31" t="s">
        <v>821</v>
      </c>
      <c r="O41" s="31" t="s">
        <v>820</v>
      </c>
      <c r="P41" s="31" t="s">
        <v>821</v>
      </c>
    </row>
    <row r="42" spans="1:16">
      <c r="A42" s="31" t="s">
        <v>822</v>
      </c>
      <c r="B42" s="31" t="s">
        <v>821</v>
      </c>
      <c r="O42" s="31" t="s">
        <v>822</v>
      </c>
      <c r="P42" s="31" t="s">
        <v>821</v>
      </c>
    </row>
    <row r="43" spans="1:16">
      <c r="A43" s="31" t="s">
        <v>823</v>
      </c>
      <c r="B43" s="31" t="s">
        <v>821</v>
      </c>
      <c r="O43" s="31" t="s">
        <v>823</v>
      </c>
      <c r="P43" s="31" t="s">
        <v>821</v>
      </c>
    </row>
    <row r="44" spans="1:16">
      <c r="A44" s="31" t="s">
        <v>824</v>
      </c>
      <c r="B44" s="31" t="s">
        <v>821</v>
      </c>
      <c r="O44" s="31" t="s">
        <v>824</v>
      </c>
      <c r="P44" s="31" t="s">
        <v>821</v>
      </c>
    </row>
    <row r="45" spans="1:16">
      <c r="A45" s="31" t="s">
        <v>768</v>
      </c>
      <c r="B45" s="31" t="s">
        <v>825</v>
      </c>
      <c r="O45" s="31" t="s">
        <v>768</v>
      </c>
      <c r="P45" s="31" t="s">
        <v>825</v>
      </c>
    </row>
    <row r="46" spans="1:16">
      <c r="A46" s="31" t="s">
        <v>769</v>
      </c>
      <c r="B46" s="31" t="s">
        <v>825</v>
      </c>
      <c r="O46" s="31" t="s">
        <v>769</v>
      </c>
      <c r="P46" s="31" t="s">
        <v>825</v>
      </c>
    </row>
    <row r="47" spans="1:16">
      <c r="A47" s="31" t="s">
        <v>770</v>
      </c>
      <c r="B47" s="31" t="s">
        <v>825</v>
      </c>
      <c r="O47" s="31" t="s">
        <v>770</v>
      </c>
      <c r="P47" s="31" t="s">
        <v>825</v>
      </c>
    </row>
    <row r="48" spans="1:16">
      <c r="A48" s="31" t="s">
        <v>233</v>
      </c>
      <c r="B48" s="31" t="s">
        <v>232</v>
      </c>
      <c r="O48" s="31" t="s">
        <v>233</v>
      </c>
      <c r="P48" s="31" t="s">
        <v>232</v>
      </c>
    </row>
    <row r="49" spans="1:16">
      <c r="A49" s="31" t="s">
        <v>235</v>
      </c>
      <c r="B49" s="31" t="s">
        <v>234</v>
      </c>
      <c r="O49" s="31" t="s">
        <v>235</v>
      </c>
      <c r="P49" s="31" t="s">
        <v>234</v>
      </c>
    </row>
    <row r="50" spans="1:16">
      <c r="A50" s="31" t="s">
        <v>237</v>
      </c>
      <c r="B50" s="31" t="s">
        <v>236</v>
      </c>
      <c r="O50" s="31" t="s">
        <v>237</v>
      </c>
      <c r="P50" s="31" t="s">
        <v>236</v>
      </c>
    </row>
    <row r="51" spans="1:16">
      <c r="A51" s="31" t="s">
        <v>239</v>
      </c>
      <c r="B51" s="31" t="s">
        <v>238</v>
      </c>
      <c r="O51" s="31" t="s">
        <v>239</v>
      </c>
      <c r="P51" s="31" t="s">
        <v>238</v>
      </c>
    </row>
    <row r="52" spans="1:16">
      <c r="A52" s="31" t="s">
        <v>241</v>
      </c>
      <c r="B52" s="31" t="s">
        <v>240</v>
      </c>
      <c r="O52" s="31" t="s">
        <v>241</v>
      </c>
      <c r="P52" s="31" t="s">
        <v>240</v>
      </c>
    </row>
    <row r="53" spans="1:16">
      <c r="A53" s="31" t="s">
        <v>243</v>
      </c>
      <c r="B53" s="31" t="s">
        <v>242</v>
      </c>
      <c r="O53" s="31" t="s">
        <v>243</v>
      </c>
      <c r="P53" s="31" t="s">
        <v>242</v>
      </c>
    </row>
    <row r="54" spans="1:16">
      <c r="A54" s="31" t="s">
        <v>749</v>
      </c>
      <c r="B54" s="31" t="s">
        <v>748</v>
      </c>
      <c r="O54" s="31" t="s">
        <v>749</v>
      </c>
      <c r="P54" s="31" t="s">
        <v>748</v>
      </c>
    </row>
    <row r="55" spans="1:16">
      <c r="A55" s="31" t="s">
        <v>752</v>
      </c>
      <c r="B55" s="31" t="s">
        <v>748</v>
      </c>
      <c r="O55" s="31" t="s">
        <v>752</v>
      </c>
      <c r="P55" s="31" t="s">
        <v>748</v>
      </c>
    </row>
    <row r="56" spans="1:16">
      <c r="A56" s="31" t="s">
        <v>751</v>
      </c>
      <c r="B56" s="31" t="s">
        <v>748</v>
      </c>
      <c r="O56" s="31" t="s">
        <v>751</v>
      </c>
      <c r="P56" s="31" t="s">
        <v>748</v>
      </c>
    </row>
    <row r="57" spans="1:16">
      <c r="A57" s="31" t="s">
        <v>753</v>
      </c>
      <c r="B57" s="31" t="s">
        <v>748</v>
      </c>
      <c r="C57" s="159"/>
      <c r="O57" s="31" t="s">
        <v>753</v>
      </c>
      <c r="P57" s="31" t="s">
        <v>748</v>
      </c>
    </row>
    <row r="58" spans="1:16">
      <c r="A58" s="31" t="s">
        <v>750</v>
      </c>
      <c r="B58" s="31" t="s">
        <v>748</v>
      </c>
      <c r="C58" s="159"/>
      <c r="O58" s="31" t="s">
        <v>750</v>
      </c>
      <c r="P58" s="31" t="s">
        <v>748</v>
      </c>
    </row>
    <row r="59" spans="1:16">
      <c r="A59" s="31" t="s">
        <v>826</v>
      </c>
      <c r="B59" s="31" t="s">
        <v>827</v>
      </c>
      <c r="C59" s="159"/>
      <c r="O59" s="31" t="s">
        <v>826</v>
      </c>
      <c r="P59" s="31" t="s">
        <v>827</v>
      </c>
    </row>
    <row r="60" spans="1:16">
      <c r="A60" s="31" t="s">
        <v>828</v>
      </c>
      <c r="B60" s="31" t="s">
        <v>829</v>
      </c>
      <c r="C60" s="159"/>
      <c r="O60" s="31" t="s">
        <v>828</v>
      </c>
      <c r="P60" s="31" t="s">
        <v>829</v>
      </c>
    </row>
    <row r="61" spans="1:16">
      <c r="A61" s="31" t="s">
        <v>830</v>
      </c>
      <c r="B61" s="31" t="s">
        <v>831</v>
      </c>
      <c r="C61" s="159"/>
      <c r="O61" s="31" t="s">
        <v>830</v>
      </c>
      <c r="P61" s="31" t="s">
        <v>831</v>
      </c>
    </row>
    <row r="62" spans="1:16">
      <c r="A62" s="31" t="s">
        <v>832</v>
      </c>
      <c r="B62" s="31" t="s">
        <v>833</v>
      </c>
      <c r="C62" s="159"/>
      <c r="O62" s="31" t="s">
        <v>832</v>
      </c>
      <c r="P62" s="31" t="s">
        <v>833</v>
      </c>
    </row>
    <row r="63" spans="1:16">
      <c r="A63" s="31" t="s">
        <v>834</v>
      </c>
      <c r="B63" s="31" t="s">
        <v>835</v>
      </c>
      <c r="C63" s="159"/>
      <c r="O63" s="31" t="s">
        <v>834</v>
      </c>
      <c r="P63" s="31" t="s">
        <v>835</v>
      </c>
    </row>
    <row r="64" spans="1:16">
      <c r="A64" s="31" t="s">
        <v>836</v>
      </c>
      <c r="B64" s="31" t="s">
        <v>837</v>
      </c>
      <c r="C64" s="159"/>
      <c r="O64" s="31" t="s">
        <v>836</v>
      </c>
      <c r="P64" s="31" t="s">
        <v>837</v>
      </c>
    </row>
    <row r="65" spans="1:16">
      <c r="A65" s="31" t="s">
        <v>838</v>
      </c>
      <c r="B65" s="31" t="s">
        <v>839</v>
      </c>
      <c r="C65" s="159"/>
      <c r="O65" s="31" t="s">
        <v>838</v>
      </c>
      <c r="P65" s="31" t="s">
        <v>839</v>
      </c>
    </row>
    <row r="66" spans="1:16">
      <c r="A66" s="31" t="s">
        <v>245</v>
      </c>
      <c r="B66" s="31" t="s">
        <v>244</v>
      </c>
      <c r="C66" s="159"/>
      <c r="O66" s="31" t="s">
        <v>245</v>
      </c>
      <c r="P66" s="31" t="s">
        <v>244</v>
      </c>
    </row>
    <row r="67" spans="1:16">
      <c r="A67" s="31" t="s">
        <v>840</v>
      </c>
      <c r="B67" s="31" t="s">
        <v>841</v>
      </c>
      <c r="C67" s="159"/>
      <c r="O67" s="31" t="s">
        <v>840</v>
      </c>
      <c r="P67" s="31" t="s">
        <v>841</v>
      </c>
    </row>
    <row r="68" spans="1:16">
      <c r="A68" s="31" t="s">
        <v>842</v>
      </c>
      <c r="B68" s="31" t="s">
        <v>843</v>
      </c>
      <c r="O68" s="31" t="s">
        <v>842</v>
      </c>
      <c r="P68" s="31" t="s">
        <v>843</v>
      </c>
    </row>
    <row r="69" spans="1:16">
      <c r="A69" s="31" t="s">
        <v>844</v>
      </c>
      <c r="B69" s="31" t="s">
        <v>843</v>
      </c>
      <c r="O69" s="31" t="s">
        <v>844</v>
      </c>
      <c r="P69" s="31" t="s">
        <v>843</v>
      </c>
    </row>
    <row r="70" spans="1:16">
      <c r="A70" s="31" t="s">
        <v>845</v>
      </c>
      <c r="B70" s="31" t="s">
        <v>843</v>
      </c>
      <c r="O70" s="31" t="s">
        <v>845</v>
      </c>
      <c r="P70" s="31" t="s">
        <v>843</v>
      </c>
    </row>
    <row r="71" spans="1:16">
      <c r="A71" s="31" t="s">
        <v>846</v>
      </c>
      <c r="B71" s="31" t="s">
        <v>843</v>
      </c>
      <c r="O71" s="31" t="s">
        <v>846</v>
      </c>
      <c r="P71" s="31" t="s">
        <v>843</v>
      </c>
    </row>
    <row r="72" spans="1:16">
      <c r="A72" s="31" t="s">
        <v>847</v>
      </c>
      <c r="B72" s="31" t="s">
        <v>843</v>
      </c>
      <c r="O72" s="31" t="s">
        <v>847</v>
      </c>
      <c r="P72" s="31" t="s">
        <v>843</v>
      </c>
    </row>
    <row r="73" spans="1:16">
      <c r="A73" s="31" t="s">
        <v>848</v>
      </c>
      <c r="B73" s="31" t="s">
        <v>843</v>
      </c>
      <c r="O73" s="31" t="s">
        <v>848</v>
      </c>
      <c r="P73" s="31" t="s">
        <v>843</v>
      </c>
    </row>
    <row r="74" spans="1:16">
      <c r="A74" s="31" t="s">
        <v>727</v>
      </c>
      <c r="B74" s="31" t="s">
        <v>726</v>
      </c>
      <c r="O74" s="31" t="s">
        <v>727</v>
      </c>
      <c r="P74" s="31" t="s">
        <v>726</v>
      </c>
    </row>
    <row r="75" spans="1:16">
      <c r="A75" s="31" t="s">
        <v>728</v>
      </c>
      <c r="B75" s="31" t="s">
        <v>726</v>
      </c>
      <c r="C75" s="159"/>
      <c r="O75" s="31" t="s">
        <v>728</v>
      </c>
      <c r="P75" s="31" t="s">
        <v>726</v>
      </c>
    </row>
    <row r="76" spans="1:16">
      <c r="A76" s="31" t="s">
        <v>729</v>
      </c>
      <c r="B76" s="31" t="s">
        <v>726</v>
      </c>
      <c r="C76" s="159"/>
      <c r="O76" s="31" t="s">
        <v>729</v>
      </c>
      <c r="P76" s="31" t="s">
        <v>726</v>
      </c>
    </row>
    <row r="77" spans="1:16">
      <c r="A77" s="31" t="s">
        <v>730</v>
      </c>
      <c r="B77" s="31" t="s">
        <v>726</v>
      </c>
      <c r="C77" s="159"/>
      <c r="O77" s="31" t="s">
        <v>730</v>
      </c>
      <c r="P77" s="31" t="s">
        <v>726</v>
      </c>
    </row>
    <row r="78" spans="1:16">
      <c r="A78" s="31" t="s">
        <v>731</v>
      </c>
      <c r="B78" s="31" t="s">
        <v>726</v>
      </c>
      <c r="C78" s="159"/>
      <c r="O78" s="31" t="s">
        <v>731</v>
      </c>
      <c r="P78" s="31" t="s">
        <v>726</v>
      </c>
    </row>
    <row r="79" spans="1:16">
      <c r="A79" s="31" t="s">
        <v>732</v>
      </c>
      <c r="B79" s="31" t="s">
        <v>726</v>
      </c>
      <c r="O79" s="31" t="s">
        <v>732</v>
      </c>
      <c r="P79" s="31" t="s">
        <v>726</v>
      </c>
    </row>
    <row r="80" spans="1:16">
      <c r="A80" s="31" t="s">
        <v>849</v>
      </c>
      <c r="B80" s="31" t="s">
        <v>733</v>
      </c>
      <c r="O80" s="31" t="s">
        <v>849</v>
      </c>
      <c r="P80" s="31" t="s">
        <v>733</v>
      </c>
    </row>
    <row r="81" spans="1:16">
      <c r="A81" s="31" t="s">
        <v>736</v>
      </c>
      <c r="B81" s="31" t="s">
        <v>733</v>
      </c>
      <c r="O81" s="31" t="s">
        <v>736</v>
      </c>
      <c r="P81" s="31" t="s">
        <v>733</v>
      </c>
    </row>
    <row r="82" spans="1:16">
      <c r="A82" s="31" t="s">
        <v>171</v>
      </c>
      <c r="B82" s="31" t="s">
        <v>170</v>
      </c>
      <c r="O82" s="31" t="s">
        <v>171</v>
      </c>
      <c r="P82" s="31" t="s">
        <v>170</v>
      </c>
    </row>
    <row r="83" spans="1:16">
      <c r="A83" s="31" t="s">
        <v>850</v>
      </c>
      <c r="B83" s="31" t="s">
        <v>733</v>
      </c>
      <c r="O83" s="31" t="s">
        <v>850</v>
      </c>
      <c r="P83" s="31" t="s">
        <v>733</v>
      </c>
    </row>
    <row r="84" spans="1:16">
      <c r="A84" s="31" t="s">
        <v>851</v>
      </c>
      <c r="B84" s="31" t="s">
        <v>733</v>
      </c>
      <c r="O84" s="31" t="s">
        <v>851</v>
      </c>
      <c r="P84" s="31" t="s">
        <v>733</v>
      </c>
    </row>
    <row r="85" spans="1:16">
      <c r="A85" s="31" t="s">
        <v>175</v>
      </c>
      <c r="B85" s="31" t="s">
        <v>174</v>
      </c>
      <c r="O85" s="31" t="s">
        <v>175</v>
      </c>
      <c r="P85" s="31" t="s">
        <v>174</v>
      </c>
    </row>
    <row r="86" spans="1:16">
      <c r="A86" s="31" t="s">
        <v>183</v>
      </c>
      <c r="B86" s="31" t="s">
        <v>182</v>
      </c>
      <c r="O86" s="31" t="s">
        <v>183</v>
      </c>
      <c r="P86" s="31" t="s">
        <v>182</v>
      </c>
    </row>
    <row r="87" spans="1:16">
      <c r="A87" s="31" t="s">
        <v>185</v>
      </c>
      <c r="B87" s="31" t="s">
        <v>184</v>
      </c>
      <c r="O87" s="31" t="s">
        <v>185</v>
      </c>
      <c r="P87" s="31" t="s">
        <v>184</v>
      </c>
    </row>
    <row r="88" spans="1:16">
      <c r="A88" s="31" t="s">
        <v>690</v>
      </c>
      <c r="B88" s="31" t="s">
        <v>688</v>
      </c>
      <c r="O88" s="31" t="s">
        <v>690</v>
      </c>
      <c r="P88" s="31" t="s">
        <v>688</v>
      </c>
    </row>
    <row r="89" spans="1:16">
      <c r="A89" s="31" t="s">
        <v>689</v>
      </c>
      <c r="B89" s="31" t="s">
        <v>688</v>
      </c>
      <c r="O89" s="31" t="s">
        <v>689</v>
      </c>
      <c r="P89" s="31" t="s">
        <v>688</v>
      </c>
    </row>
    <row r="90" spans="1:16">
      <c r="A90" s="31" t="s">
        <v>719</v>
      </c>
      <c r="B90" s="31" t="s">
        <v>718</v>
      </c>
      <c r="O90" s="31" t="s">
        <v>719</v>
      </c>
      <c r="P90" s="31" t="s">
        <v>718</v>
      </c>
    </row>
    <row r="91" spans="1:16">
      <c r="A91" s="31" t="s">
        <v>720</v>
      </c>
      <c r="B91" s="31" t="s">
        <v>718</v>
      </c>
      <c r="O91" s="31" t="s">
        <v>720</v>
      </c>
      <c r="P91" s="31" t="s">
        <v>718</v>
      </c>
    </row>
    <row r="92" spans="1:16">
      <c r="A92" s="31" t="s">
        <v>721</v>
      </c>
      <c r="B92" s="25" t="s">
        <v>718</v>
      </c>
      <c r="O92" s="31" t="s">
        <v>721</v>
      </c>
      <c r="P92" s="25" t="s">
        <v>718</v>
      </c>
    </row>
    <row r="93" spans="1:16">
      <c r="A93" s="31" t="s">
        <v>722</v>
      </c>
      <c r="B93" s="31" t="s">
        <v>718</v>
      </c>
      <c r="O93" s="31" t="s">
        <v>722</v>
      </c>
      <c r="P93" s="31" t="s">
        <v>718</v>
      </c>
    </row>
    <row r="94" spans="1:16">
      <c r="A94" s="31" t="s">
        <v>725</v>
      </c>
      <c r="B94" s="31" t="s">
        <v>718</v>
      </c>
      <c r="O94" s="31" t="s">
        <v>725</v>
      </c>
      <c r="P94" s="31" t="s">
        <v>718</v>
      </c>
    </row>
    <row r="95" spans="1:16">
      <c r="A95" s="31" t="s">
        <v>723</v>
      </c>
      <c r="B95" s="31" t="s">
        <v>718</v>
      </c>
      <c r="O95" s="31" t="s">
        <v>723</v>
      </c>
      <c r="P95" s="31" t="s">
        <v>718</v>
      </c>
    </row>
    <row r="96" spans="1:16">
      <c r="A96" s="31" t="s">
        <v>852</v>
      </c>
      <c r="B96" s="31" t="s">
        <v>853</v>
      </c>
      <c r="O96" s="31" t="s">
        <v>852</v>
      </c>
      <c r="P96" s="31" t="s">
        <v>853</v>
      </c>
    </row>
    <row r="97" spans="1:16">
      <c r="A97" s="31" t="s">
        <v>854</v>
      </c>
      <c r="B97" s="31" t="s">
        <v>853</v>
      </c>
      <c r="O97" s="31" t="s">
        <v>854</v>
      </c>
      <c r="P97" s="31" t="s">
        <v>853</v>
      </c>
    </row>
    <row r="98" spans="1:16">
      <c r="A98" s="31" t="s">
        <v>855</v>
      </c>
      <c r="B98" s="31" t="s">
        <v>853</v>
      </c>
      <c r="O98" s="31" t="s">
        <v>855</v>
      </c>
      <c r="P98" s="31" t="s">
        <v>853</v>
      </c>
    </row>
    <row r="99" spans="1:16">
      <c r="A99" s="31" t="s">
        <v>856</v>
      </c>
      <c r="B99" s="31" t="s">
        <v>853</v>
      </c>
      <c r="O99" s="31" t="s">
        <v>856</v>
      </c>
      <c r="P99" s="31" t="s">
        <v>853</v>
      </c>
    </row>
    <row r="100" spans="1:16">
      <c r="A100" s="31" t="s">
        <v>857</v>
      </c>
      <c r="B100" s="31" t="s">
        <v>853</v>
      </c>
      <c r="O100" s="31" t="s">
        <v>857</v>
      </c>
      <c r="P100" s="31" t="s">
        <v>853</v>
      </c>
    </row>
    <row r="101" spans="1:16">
      <c r="A101" s="31" t="s">
        <v>858</v>
      </c>
      <c r="B101" s="31" t="s">
        <v>859</v>
      </c>
      <c r="O101" s="31" t="s">
        <v>858</v>
      </c>
      <c r="P101" s="31" t="s">
        <v>859</v>
      </c>
    </row>
    <row r="102" spans="1:16">
      <c r="A102" s="31" t="s">
        <v>860</v>
      </c>
      <c r="B102" s="31" t="s">
        <v>859</v>
      </c>
      <c r="O102" s="31" t="s">
        <v>860</v>
      </c>
      <c r="P102" s="31" t="s">
        <v>859</v>
      </c>
    </row>
    <row r="103" spans="1:16">
      <c r="A103" s="31" t="s">
        <v>861</v>
      </c>
      <c r="B103" s="31" t="s">
        <v>859</v>
      </c>
      <c r="O103" s="31" t="s">
        <v>861</v>
      </c>
      <c r="P103" s="31" t="s">
        <v>859</v>
      </c>
    </row>
    <row r="104" spans="1:16">
      <c r="A104" s="31" t="s">
        <v>862</v>
      </c>
      <c r="B104" s="31" t="s">
        <v>859</v>
      </c>
      <c r="O104" s="31" t="s">
        <v>862</v>
      </c>
      <c r="P104" s="31" t="s">
        <v>859</v>
      </c>
    </row>
    <row r="105" spans="1:16">
      <c r="A105" s="31" t="s">
        <v>863</v>
      </c>
      <c r="B105" s="31" t="s">
        <v>859</v>
      </c>
      <c r="O105" s="31" t="s">
        <v>863</v>
      </c>
      <c r="P105" s="31" t="s">
        <v>859</v>
      </c>
    </row>
    <row r="106" spans="1:16">
      <c r="A106" s="31" t="s">
        <v>864</v>
      </c>
      <c r="B106" s="31" t="s">
        <v>859</v>
      </c>
      <c r="O106" s="31" t="s">
        <v>864</v>
      </c>
      <c r="P106" s="31" t="s">
        <v>859</v>
      </c>
    </row>
    <row r="107" spans="1:16">
      <c r="A107" s="31" t="s">
        <v>865</v>
      </c>
      <c r="B107" s="31" t="s">
        <v>866</v>
      </c>
      <c r="O107" s="31" t="s">
        <v>865</v>
      </c>
      <c r="P107" s="31" t="s">
        <v>866</v>
      </c>
    </row>
    <row r="108" spans="1:16">
      <c r="A108" s="31" t="s">
        <v>867</v>
      </c>
      <c r="B108" s="31" t="s">
        <v>866</v>
      </c>
      <c r="O108" s="31" t="s">
        <v>867</v>
      </c>
      <c r="P108" s="31" t="s">
        <v>866</v>
      </c>
    </row>
    <row r="109" spans="1:16">
      <c r="A109" s="31" t="s">
        <v>868</v>
      </c>
      <c r="B109" s="31" t="s">
        <v>866</v>
      </c>
      <c r="O109" s="31" t="s">
        <v>868</v>
      </c>
      <c r="P109" s="31" t="s">
        <v>866</v>
      </c>
    </row>
    <row r="110" spans="1:16">
      <c r="A110" s="31" t="s">
        <v>869</v>
      </c>
      <c r="B110" s="31" t="s">
        <v>866</v>
      </c>
      <c r="O110" s="31" t="s">
        <v>869</v>
      </c>
      <c r="P110" s="31" t="s">
        <v>866</v>
      </c>
    </row>
    <row r="111" spans="1:16">
      <c r="A111" s="160" t="s">
        <v>870</v>
      </c>
      <c r="B111" s="31" t="s">
        <v>866</v>
      </c>
      <c r="O111" s="160" t="s">
        <v>870</v>
      </c>
      <c r="P111" s="31" t="s">
        <v>866</v>
      </c>
    </row>
    <row r="112" spans="1:16">
      <c r="A112" s="160" t="s">
        <v>871</v>
      </c>
      <c r="B112" s="31" t="s">
        <v>866</v>
      </c>
      <c r="O112" s="160" t="s">
        <v>871</v>
      </c>
      <c r="P112" s="31" t="s">
        <v>866</v>
      </c>
    </row>
    <row r="113" spans="1:16">
      <c r="A113" s="160" t="s">
        <v>872</v>
      </c>
      <c r="B113" s="160" t="s">
        <v>873</v>
      </c>
      <c r="O113" s="160" t="s">
        <v>872</v>
      </c>
      <c r="P113" s="160" t="s">
        <v>873</v>
      </c>
    </row>
    <row r="114" spans="1:16">
      <c r="A114" s="160" t="s">
        <v>874</v>
      </c>
      <c r="B114" s="160" t="s">
        <v>873</v>
      </c>
      <c r="O114" s="160" t="s">
        <v>874</v>
      </c>
      <c r="P114" s="160" t="s">
        <v>873</v>
      </c>
    </row>
    <row r="115" spans="1:16">
      <c r="A115" s="160" t="s">
        <v>875</v>
      </c>
      <c r="B115" s="160" t="s">
        <v>873</v>
      </c>
      <c r="O115" s="160" t="s">
        <v>875</v>
      </c>
      <c r="P115" s="160" t="s">
        <v>873</v>
      </c>
    </row>
    <row r="116" spans="1:16">
      <c r="A116" s="160" t="s">
        <v>876</v>
      </c>
      <c r="B116" s="160" t="s">
        <v>873</v>
      </c>
      <c r="O116" s="160" t="s">
        <v>876</v>
      </c>
      <c r="P116" s="160" t="s">
        <v>873</v>
      </c>
    </row>
    <row r="117" spans="1:16">
      <c r="A117" s="160" t="s">
        <v>877</v>
      </c>
      <c r="B117" s="160" t="s">
        <v>873</v>
      </c>
      <c r="O117" s="160" t="s">
        <v>877</v>
      </c>
      <c r="P117" s="160" t="s">
        <v>873</v>
      </c>
    </row>
    <row r="118" spans="1:16">
      <c r="A118" s="160" t="s">
        <v>878</v>
      </c>
      <c r="B118" s="160" t="s">
        <v>873</v>
      </c>
      <c r="O118" s="160" t="s">
        <v>878</v>
      </c>
      <c r="P118" s="160" t="s">
        <v>873</v>
      </c>
    </row>
    <row r="119" spans="1:16">
      <c r="A119" s="160" t="s">
        <v>879</v>
      </c>
      <c r="B119" s="160" t="s">
        <v>873</v>
      </c>
      <c r="O119" s="160" t="s">
        <v>879</v>
      </c>
      <c r="P119" s="160" t="s">
        <v>873</v>
      </c>
    </row>
    <row r="120" spans="1:16">
      <c r="A120" s="160" t="s">
        <v>676</v>
      </c>
      <c r="B120" s="160" t="s">
        <v>675</v>
      </c>
      <c r="O120" s="160" t="s">
        <v>676</v>
      </c>
      <c r="P120" s="160" t="s">
        <v>675</v>
      </c>
    </row>
    <row r="121" spans="1:16">
      <c r="A121" s="160" t="s">
        <v>677</v>
      </c>
      <c r="B121" s="160" t="s">
        <v>675</v>
      </c>
      <c r="O121" s="160" t="s">
        <v>677</v>
      </c>
      <c r="P121" s="160" t="s">
        <v>675</v>
      </c>
    </row>
    <row r="122" spans="1:16">
      <c r="A122" s="160" t="s">
        <v>679</v>
      </c>
      <c r="B122" s="160" t="s">
        <v>675</v>
      </c>
      <c r="O122" s="160" t="s">
        <v>679</v>
      </c>
      <c r="P122" s="160" t="s">
        <v>675</v>
      </c>
    </row>
    <row r="123" spans="1:16">
      <c r="A123" s="160" t="s">
        <v>680</v>
      </c>
      <c r="B123" s="160" t="s">
        <v>675</v>
      </c>
      <c r="O123" s="160" t="s">
        <v>680</v>
      </c>
      <c r="P123" s="160" t="s">
        <v>675</v>
      </c>
    </row>
    <row r="124" spans="1:16">
      <c r="A124" s="160" t="s">
        <v>207</v>
      </c>
      <c r="B124" s="160" t="s">
        <v>206</v>
      </c>
      <c r="O124" s="160" t="s">
        <v>207</v>
      </c>
      <c r="P124" s="160" t="s">
        <v>206</v>
      </c>
    </row>
    <row r="125" spans="1:16">
      <c r="A125" s="160" t="s">
        <v>880</v>
      </c>
      <c r="B125" s="160" t="s">
        <v>881</v>
      </c>
      <c r="O125" s="160" t="s">
        <v>880</v>
      </c>
      <c r="P125" s="160" t="s">
        <v>881</v>
      </c>
    </row>
    <row r="126" spans="1:16">
      <c r="A126" s="160" t="s">
        <v>882</v>
      </c>
      <c r="B126" s="160" t="s">
        <v>881</v>
      </c>
      <c r="O126" s="160" t="s">
        <v>882</v>
      </c>
      <c r="P126" s="160" t="s">
        <v>881</v>
      </c>
    </row>
    <row r="127" spans="1:16">
      <c r="A127" s="160" t="s">
        <v>883</v>
      </c>
      <c r="B127" s="160" t="s">
        <v>881</v>
      </c>
      <c r="O127" s="160" t="s">
        <v>883</v>
      </c>
      <c r="P127" s="160" t="s">
        <v>881</v>
      </c>
    </row>
    <row r="128" spans="1:16">
      <c r="A128" s="160" t="s">
        <v>213</v>
      </c>
      <c r="B128" s="160" t="s">
        <v>212</v>
      </c>
      <c r="O128" s="160" t="s">
        <v>213</v>
      </c>
      <c r="P128" s="160" t="s">
        <v>212</v>
      </c>
    </row>
    <row r="129" spans="1:16">
      <c r="A129" s="160" t="s">
        <v>215</v>
      </c>
      <c r="B129" s="160" t="s">
        <v>214</v>
      </c>
      <c r="O129" s="160" t="s">
        <v>215</v>
      </c>
      <c r="P129" s="160" t="s">
        <v>214</v>
      </c>
    </row>
    <row r="130" spans="1:16">
      <c r="A130" s="160" t="s">
        <v>884</v>
      </c>
      <c r="B130" s="160" t="s">
        <v>881</v>
      </c>
      <c r="O130" s="160" t="s">
        <v>884</v>
      </c>
      <c r="P130" s="160" t="s">
        <v>881</v>
      </c>
    </row>
    <row r="131" spans="1:16">
      <c r="A131" s="160" t="s">
        <v>325</v>
      </c>
      <c r="B131" s="160" t="s">
        <v>326</v>
      </c>
      <c r="O131" s="160" t="s">
        <v>325</v>
      </c>
      <c r="P131" s="160" t="s">
        <v>326</v>
      </c>
    </row>
    <row r="132" spans="1:16">
      <c r="A132" s="160" t="s">
        <v>305</v>
      </c>
      <c r="B132" s="160" t="s">
        <v>306</v>
      </c>
      <c r="O132" s="160" t="s">
        <v>305</v>
      </c>
      <c r="P132" s="160" t="s">
        <v>306</v>
      </c>
    </row>
    <row r="133" spans="1:16">
      <c r="A133" s="160" t="s">
        <v>323</v>
      </c>
      <c r="B133" s="160" t="s">
        <v>324</v>
      </c>
      <c r="O133" s="160" t="s">
        <v>323</v>
      </c>
      <c r="P133" s="160" t="s">
        <v>324</v>
      </c>
    </row>
    <row r="134" spans="1:16">
      <c r="A134" s="160" t="s">
        <v>313</v>
      </c>
      <c r="B134" s="160" t="s">
        <v>314</v>
      </c>
      <c r="O134" s="160" t="s">
        <v>313</v>
      </c>
      <c r="P134" s="160" t="s">
        <v>314</v>
      </c>
    </row>
    <row r="135" spans="1:16">
      <c r="A135" s="160" t="s">
        <v>311</v>
      </c>
      <c r="B135" s="160" t="s">
        <v>312</v>
      </c>
      <c r="O135" s="160" t="s">
        <v>311</v>
      </c>
      <c r="P135" s="160" t="s">
        <v>312</v>
      </c>
    </row>
    <row r="136" spans="1:16">
      <c r="A136" s="160" t="s">
        <v>303</v>
      </c>
      <c r="B136" s="160" t="s">
        <v>304</v>
      </c>
      <c r="O136" s="160" t="s">
        <v>303</v>
      </c>
      <c r="P136" s="160" t="s">
        <v>304</v>
      </c>
    </row>
    <row r="137" spans="1:16">
      <c r="A137" s="160" t="s">
        <v>309</v>
      </c>
      <c r="B137" s="160" t="s">
        <v>310</v>
      </c>
      <c r="O137" s="160" t="s">
        <v>309</v>
      </c>
      <c r="P137" s="160" t="s">
        <v>310</v>
      </c>
    </row>
    <row r="138" spans="1:16">
      <c r="A138" s="160" t="s">
        <v>315</v>
      </c>
      <c r="B138" s="160" t="s">
        <v>316</v>
      </c>
      <c r="O138" s="160" t="s">
        <v>315</v>
      </c>
      <c r="P138" s="160" t="s">
        <v>316</v>
      </c>
    </row>
    <row r="139" spans="1:16">
      <c r="A139" s="160" t="s">
        <v>295</v>
      </c>
      <c r="B139" s="160" t="s">
        <v>296</v>
      </c>
      <c r="O139" s="160" t="s">
        <v>295</v>
      </c>
      <c r="P139" s="160" t="s">
        <v>296</v>
      </c>
    </row>
    <row r="140" spans="1:16">
      <c r="A140" s="160" t="s">
        <v>301</v>
      </c>
      <c r="B140" s="160" t="s">
        <v>302</v>
      </c>
      <c r="O140" s="160" t="s">
        <v>301</v>
      </c>
      <c r="P140" s="160" t="s">
        <v>302</v>
      </c>
    </row>
    <row r="141" spans="1:16">
      <c r="A141" s="160" t="s">
        <v>307</v>
      </c>
      <c r="B141" s="160" t="s">
        <v>308</v>
      </c>
      <c r="O141" s="160" t="s">
        <v>307</v>
      </c>
      <c r="P141" s="160" t="s">
        <v>308</v>
      </c>
    </row>
    <row r="142" spans="1:16">
      <c r="A142" s="162" t="s">
        <v>321</v>
      </c>
      <c r="B142" s="160" t="s">
        <v>322</v>
      </c>
      <c r="O142" s="162" t="s">
        <v>321</v>
      </c>
      <c r="P142" s="160" t="s">
        <v>322</v>
      </c>
    </row>
    <row r="143" spans="1:16">
      <c r="A143" s="160" t="s">
        <v>297</v>
      </c>
      <c r="B143" s="160" t="s">
        <v>298</v>
      </c>
      <c r="O143" s="160" t="s">
        <v>297</v>
      </c>
      <c r="P143" s="160" t="s">
        <v>298</v>
      </c>
    </row>
    <row r="144" spans="1:16">
      <c r="A144" s="162" t="s">
        <v>299</v>
      </c>
      <c r="B144" s="160" t="s">
        <v>300</v>
      </c>
      <c r="O144" s="162" t="s">
        <v>299</v>
      </c>
      <c r="P144" s="160" t="s">
        <v>300</v>
      </c>
    </row>
    <row r="145" spans="1:16">
      <c r="A145" s="160" t="s">
        <v>671</v>
      </c>
      <c r="B145" s="160" t="s">
        <v>670</v>
      </c>
      <c r="O145" s="160" t="s">
        <v>671</v>
      </c>
      <c r="P145" s="160" t="s">
        <v>670</v>
      </c>
    </row>
    <row r="146" spans="1:16">
      <c r="A146" s="160" t="s">
        <v>673</v>
      </c>
      <c r="B146" s="160" t="s">
        <v>670</v>
      </c>
      <c r="O146" s="160" t="s">
        <v>673</v>
      </c>
      <c r="P146" s="160" t="s">
        <v>670</v>
      </c>
    </row>
    <row r="147" spans="1:16">
      <c r="A147" s="160" t="s">
        <v>674</v>
      </c>
      <c r="B147" s="160" t="s">
        <v>670</v>
      </c>
      <c r="O147" s="160" t="s">
        <v>674</v>
      </c>
      <c r="P147" s="160" t="s">
        <v>670</v>
      </c>
    </row>
    <row r="148" spans="1:16">
      <c r="A148" s="160" t="s">
        <v>672</v>
      </c>
      <c r="B148" s="160" t="s">
        <v>670</v>
      </c>
      <c r="O148" s="160" t="s">
        <v>672</v>
      </c>
      <c r="P148" s="160" t="s">
        <v>670</v>
      </c>
    </row>
    <row r="149" spans="1:16">
      <c r="A149" s="160" t="s">
        <v>702</v>
      </c>
      <c r="B149" s="160" t="s">
        <v>701</v>
      </c>
      <c r="O149" s="160" t="s">
        <v>702</v>
      </c>
      <c r="P149" s="160" t="s">
        <v>701</v>
      </c>
    </row>
    <row r="150" spans="1:16">
      <c r="A150" s="160" t="s">
        <v>708</v>
      </c>
      <c r="B150" s="160" t="s">
        <v>701</v>
      </c>
      <c r="O150" s="160" t="s">
        <v>708</v>
      </c>
      <c r="P150" s="160" t="s">
        <v>701</v>
      </c>
    </row>
    <row r="151" spans="1:16">
      <c r="A151" s="160" t="s">
        <v>703</v>
      </c>
      <c r="B151" s="160" t="s">
        <v>701</v>
      </c>
      <c r="O151" s="160" t="s">
        <v>703</v>
      </c>
      <c r="P151" s="160" t="s">
        <v>701</v>
      </c>
    </row>
    <row r="152" spans="1:16">
      <c r="A152" s="160" t="s">
        <v>704</v>
      </c>
      <c r="B152" s="160" t="s">
        <v>701</v>
      </c>
      <c r="O152" s="160" t="s">
        <v>704</v>
      </c>
      <c r="P152" s="160" t="s">
        <v>701</v>
      </c>
    </row>
    <row r="153" spans="1:16">
      <c r="A153" s="160" t="s">
        <v>705</v>
      </c>
      <c r="B153" s="160" t="s">
        <v>701</v>
      </c>
      <c r="O153" s="160" t="s">
        <v>705</v>
      </c>
      <c r="P153" s="160" t="s">
        <v>701</v>
      </c>
    </row>
    <row r="154" spans="1:16">
      <c r="A154" s="160" t="s">
        <v>710</v>
      </c>
      <c r="B154" s="160" t="s">
        <v>701</v>
      </c>
      <c r="O154" s="160" t="s">
        <v>710</v>
      </c>
      <c r="P154" s="160" t="s">
        <v>701</v>
      </c>
    </row>
    <row r="155" spans="1:16">
      <c r="A155" s="160" t="s">
        <v>707</v>
      </c>
      <c r="B155" s="160" t="s">
        <v>701</v>
      </c>
      <c r="O155" s="160" t="s">
        <v>707</v>
      </c>
      <c r="P155" s="160" t="s">
        <v>701</v>
      </c>
    </row>
    <row r="156" spans="1:16">
      <c r="A156" s="160" t="s">
        <v>706</v>
      </c>
      <c r="B156" s="160" t="s">
        <v>701</v>
      </c>
      <c r="O156" s="160" t="s">
        <v>706</v>
      </c>
      <c r="P156" s="160" t="s">
        <v>701</v>
      </c>
    </row>
    <row r="157" spans="1:16">
      <c r="A157" s="160" t="s">
        <v>885</v>
      </c>
      <c r="B157" s="160" t="s">
        <v>886</v>
      </c>
      <c r="O157" s="160" t="s">
        <v>885</v>
      </c>
      <c r="P157" s="160" t="s">
        <v>886</v>
      </c>
    </row>
    <row r="158" spans="1:16">
      <c r="A158" s="160" t="s">
        <v>887</v>
      </c>
      <c r="B158" s="160" t="s">
        <v>886</v>
      </c>
      <c r="O158" s="160" t="s">
        <v>887</v>
      </c>
      <c r="P158" s="160" t="s">
        <v>886</v>
      </c>
    </row>
    <row r="159" spans="1:16">
      <c r="A159" s="160" t="s">
        <v>888</v>
      </c>
      <c r="B159" s="160" t="s">
        <v>886</v>
      </c>
      <c r="O159" s="160" t="s">
        <v>888</v>
      </c>
      <c r="P159" s="160" t="s">
        <v>886</v>
      </c>
    </row>
    <row r="160" spans="1:16">
      <c r="A160" s="160" t="s">
        <v>889</v>
      </c>
      <c r="B160" s="160" t="s">
        <v>886</v>
      </c>
      <c r="O160" s="160" t="s">
        <v>889</v>
      </c>
      <c r="P160" s="160" t="s">
        <v>886</v>
      </c>
    </row>
    <row r="161" spans="1:16">
      <c r="A161" s="160" t="s">
        <v>890</v>
      </c>
      <c r="B161" s="160" t="s">
        <v>886</v>
      </c>
      <c r="O161" s="160" t="s">
        <v>890</v>
      </c>
      <c r="P161" s="160" t="s">
        <v>886</v>
      </c>
    </row>
    <row r="162" spans="1:16">
      <c r="A162" s="160" t="s">
        <v>891</v>
      </c>
      <c r="B162" s="160" t="s">
        <v>886</v>
      </c>
      <c r="O162" s="160" t="s">
        <v>891</v>
      </c>
      <c r="P162" s="160" t="s">
        <v>886</v>
      </c>
    </row>
    <row r="163" spans="1:16">
      <c r="A163" s="160" t="s">
        <v>892</v>
      </c>
      <c r="B163" s="160" t="s">
        <v>893</v>
      </c>
      <c r="O163" s="160" t="s">
        <v>892</v>
      </c>
      <c r="P163" s="160" t="s">
        <v>893</v>
      </c>
    </row>
    <row r="164" spans="1:16">
      <c r="A164" s="160" t="s">
        <v>894</v>
      </c>
      <c r="B164" s="160" t="s">
        <v>893</v>
      </c>
      <c r="O164" s="160" t="s">
        <v>894</v>
      </c>
      <c r="P164" s="160" t="s">
        <v>893</v>
      </c>
    </row>
    <row r="165" spans="1:16">
      <c r="A165" s="160" t="s">
        <v>895</v>
      </c>
      <c r="B165" s="160" t="s">
        <v>893</v>
      </c>
      <c r="O165" s="160" t="s">
        <v>895</v>
      </c>
      <c r="P165" s="160" t="s">
        <v>893</v>
      </c>
    </row>
    <row r="166" spans="1:16">
      <c r="A166" s="160" t="s">
        <v>896</v>
      </c>
      <c r="B166" s="160" t="s">
        <v>893</v>
      </c>
      <c r="O166" s="160" t="s">
        <v>896</v>
      </c>
      <c r="P166" s="160" t="s">
        <v>893</v>
      </c>
    </row>
    <row r="167" spans="1:16">
      <c r="A167" s="160" t="s">
        <v>897</v>
      </c>
      <c r="B167" s="160" t="s">
        <v>898</v>
      </c>
      <c r="O167" s="160" t="s">
        <v>897</v>
      </c>
      <c r="P167" s="160" t="s">
        <v>898</v>
      </c>
    </row>
    <row r="168" spans="1:16">
      <c r="A168" s="160" t="s">
        <v>899</v>
      </c>
      <c r="B168" s="160" t="s">
        <v>898</v>
      </c>
      <c r="O168" s="160" t="s">
        <v>899</v>
      </c>
      <c r="P168" s="160" t="s">
        <v>898</v>
      </c>
    </row>
    <row r="169" spans="1:16">
      <c r="A169" s="160" t="s">
        <v>900</v>
      </c>
      <c r="B169" s="160" t="s">
        <v>898</v>
      </c>
      <c r="C169" s="159"/>
      <c r="O169" s="160" t="s">
        <v>900</v>
      </c>
      <c r="P169" s="160" t="s">
        <v>898</v>
      </c>
    </row>
    <row r="170" spans="1:16">
      <c r="A170" s="160" t="s">
        <v>901</v>
      </c>
      <c r="B170" s="160" t="s">
        <v>898</v>
      </c>
      <c r="C170" s="159"/>
      <c r="O170" s="160" t="s">
        <v>901</v>
      </c>
      <c r="P170" s="160" t="s">
        <v>898</v>
      </c>
    </row>
    <row r="171" spans="1:16">
      <c r="A171" s="160" t="s">
        <v>902</v>
      </c>
      <c r="B171" s="160" t="s">
        <v>898</v>
      </c>
      <c r="C171" s="159"/>
      <c r="O171" s="160" t="s">
        <v>902</v>
      </c>
      <c r="P171" s="160" t="s">
        <v>898</v>
      </c>
    </row>
    <row r="172" spans="1:16">
      <c r="A172" s="160" t="s">
        <v>903</v>
      </c>
      <c r="B172" s="160" t="s">
        <v>904</v>
      </c>
      <c r="C172" s="159"/>
      <c r="O172" s="160" t="s">
        <v>903</v>
      </c>
      <c r="P172" s="160" t="s">
        <v>904</v>
      </c>
    </row>
    <row r="173" spans="1:16">
      <c r="A173" s="160" t="s">
        <v>905</v>
      </c>
      <c r="B173" s="160" t="s">
        <v>904</v>
      </c>
      <c r="C173" s="159"/>
      <c r="O173" s="160" t="s">
        <v>905</v>
      </c>
      <c r="P173" s="160" t="s">
        <v>904</v>
      </c>
    </row>
    <row r="174" spans="1:16">
      <c r="A174" s="160" t="s">
        <v>906</v>
      </c>
      <c r="B174" s="160" t="s">
        <v>904</v>
      </c>
      <c r="C174" s="159"/>
      <c r="O174" s="160" t="s">
        <v>906</v>
      </c>
      <c r="P174" s="160" t="s">
        <v>904</v>
      </c>
    </row>
    <row r="175" spans="1:16">
      <c r="A175" s="160" t="s">
        <v>907</v>
      </c>
      <c r="B175" s="160" t="s">
        <v>904</v>
      </c>
      <c r="C175" s="159"/>
      <c r="O175" s="160" t="s">
        <v>907</v>
      </c>
      <c r="P175" s="160" t="s">
        <v>904</v>
      </c>
    </row>
    <row r="176" spans="1:16">
      <c r="A176" s="160" t="s">
        <v>191</v>
      </c>
      <c r="B176" s="160" t="s">
        <v>190</v>
      </c>
      <c r="C176" s="159"/>
      <c r="O176" s="160" t="s">
        <v>191</v>
      </c>
      <c r="P176" s="160" t="s">
        <v>190</v>
      </c>
    </row>
    <row r="177" spans="1:16">
      <c r="A177" s="160" t="s">
        <v>193</v>
      </c>
      <c r="B177" s="160" t="s">
        <v>192</v>
      </c>
      <c r="C177" s="159"/>
      <c r="O177" s="160" t="s">
        <v>193</v>
      </c>
      <c r="P177" s="160" t="s">
        <v>192</v>
      </c>
    </row>
    <row r="178" spans="1:16">
      <c r="A178" s="160" t="s">
        <v>195</v>
      </c>
      <c r="B178" s="160" t="s">
        <v>194</v>
      </c>
      <c r="C178" s="159"/>
      <c r="O178" s="160" t="s">
        <v>195</v>
      </c>
      <c r="P178" s="160" t="s">
        <v>194</v>
      </c>
    </row>
    <row r="179" spans="1:16">
      <c r="A179" s="160" t="s">
        <v>197</v>
      </c>
      <c r="B179" s="160" t="s">
        <v>196</v>
      </c>
      <c r="C179" s="159"/>
      <c r="O179" s="160" t="s">
        <v>197</v>
      </c>
      <c r="P179" s="160" t="s">
        <v>196</v>
      </c>
    </row>
    <row r="180" spans="1:16">
      <c r="A180" s="160" t="s">
        <v>199</v>
      </c>
      <c r="B180" s="160" t="s">
        <v>198</v>
      </c>
      <c r="C180" s="159"/>
      <c r="O180" s="160" t="s">
        <v>199</v>
      </c>
      <c r="P180" s="160" t="s">
        <v>198</v>
      </c>
    </row>
    <row r="181" spans="1:16">
      <c r="A181" s="31" t="s">
        <v>659</v>
      </c>
      <c r="B181" s="31" t="s">
        <v>658</v>
      </c>
      <c r="C181" s="159"/>
      <c r="O181" s="31" t="s">
        <v>659</v>
      </c>
      <c r="P181" s="31" t="s">
        <v>658</v>
      </c>
    </row>
    <row r="182" spans="1:16">
      <c r="A182" s="31" t="s">
        <v>660</v>
      </c>
      <c r="B182" s="31" t="s">
        <v>658</v>
      </c>
      <c r="C182" s="159"/>
      <c r="O182" s="31" t="s">
        <v>660</v>
      </c>
      <c r="P182" s="31" t="s">
        <v>658</v>
      </c>
    </row>
    <row r="183" spans="1:16">
      <c r="A183" s="31" t="s">
        <v>908</v>
      </c>
      <c r="B183" s="31" t="s">
        <v>909</v>
      </c>
      <c r="C183" s="159"/>
      <c r="O183" s="31" t="s">
        <v>908</v>
      </c>
      <c r="P183" s="31" t="s">
        <v>909</v>
      </c>
    </row>
    <row r="184" spans="1:16">
      <c r="A184" s="31" t="s">
        <v>910</v>
      </c>
      <c r="B184" s="31" t="s">
        <v>909</v>
      </c>
      <c r="C184" s="161"/>
      <c r="O184" s="31" t="s">
        <v>910</v>
      </c>
      <c r="P184" s="31" t="s">
        <v>909</v>
      </c>
    </row>
    <row r="185" spans="1:16">
      <c r="A185" s="31" t="s">
        <v>911</v>
      </c>
      <c r="B185" s="31" t="s">
        <v>909</v>
      </c>
      <c r="C185" s="161"/>
      <c r="O185" s="31" t="s">
        <v>911</v>
      </c>
      <c r="P185" s="31" t="s">
        <v>909</v>
      </c>
    </row>
    <row r="186" spans="1:16">
      <c r="A186" s="245" t="s">
        <v>912</v>
      </c>
      <c r="B186" s="31" t="s">
        <v>909</v>
      </c>
      <c r="C186" s="161"/>
      <c r="O186" s="245" t="s">
        <v>912</v>
      </c>
      <c r="P186" s="31" t="s">
        <v>909</v>
      </c>
    </row>
    <row r="187" spans="1:16">
      <c r="A187" s="245" t="s">
        <v>227</v>
      </c>
      <c r="B187" s="245" t="s">
        <v>226</v>
      </c>
      <c r="C187" s="161"/>
      <c r="O187" s="245" t="s">
        <v>227</v>
      </c>
      <c r="P187" s="245" t="s">
        <v>226</v>
      </c>
    </row>
    <row r="188" spans="1:16">
      <c r="A188" s="245" t="s">
        <v>225</v>
      </c>
      <c r="B188" s="245" t="s">
        <v>224</v>
      </c>
      <c r="C188" s="161"/>
      <c r="O188" s="245" t="s">
        <v>225</v>
      </c>
      <c r="P188" s="245" t="s">
        <v>224</v>
      </c>
    </row>
    <row r="189" spans="1:16">
      <c r="A189" s="245" t="s">
        <v>913</v>
      </c>
      <c r="B189" s="31" t="s">
        <v>909</v>
      </c>
      <c r="C189" s="161"/>
      <c r="O189" s="245" t="s">
        <v>913</v>
      </c>
      <c r="P189" s="31" t="s">
        <v>909</v>
      </c>
    </row>
    <row r="190" spans="1:16">
      <c r="A190" s="245" t="s">
        <v>229</v>
      </c>
      <c r="B190" s="245" t="s">
        <v>228</v>
      </c>
      <c r="C190" s="161"/>
      <c r="O190" s="245" t="s">
        <v>229</v>
      </c>
      <c r="P190" s="245" t="s">
        <v>228</v>
      </c>
    </row>
    <row r="191" spans="1:16">
      <c r="A191" s="245" t="s">
        <v>231</v>
      </c>
      <c r="B191" s="245" t="s">
        <v>230</v>
      </c>
      <c r="C191" s="161"/>
      <c r="O191" s="245" t="s">
        <v>231</v>
      </c>
      <c r="P191" s="245" t="s">
        <v>230</v>
      </c>
    </row>
    <row r="192" spans="1:16">
      <c r="A192" s="245" t="s">
        <v>662</v>
      </c>
      <c r="B192" s="245" t="s">
        <v>661</v>
      </c>
      <c r="C192" s="161"/>
      <c r="O192" s="245" t="s">
        <v>662</v>
      </c>
      <c r="P192" s="245" t="s">
        <v>661</v>
      </c>
    </row>
    <row r="193" spans="1:16">
      <c r="A193" s="245" t="s">
        <v>663</v>
      </c>
      <c r="B193" s="245" t="s">
        <v>661</v>
      </c>
      <c r="C193" s="161"/>
      <c r="O193" s="245" t="s">
        <v>663</v>
      </c>
      <c r="P193" s="245" t="s">
        <v>661</v>
      </c>
    </row>
    <row r="194" spans="1:16">
      <c r="A194" s="245" t="s">
        <v>664</v>
      </c>
      <c r="B194" s="245" t="s">
        <v>661</v>
      </c>
      <c r="C194" s="161"/>
      <c r="O194" s="245" t="s">
        <v>664</v>
      </c>
      <c r="P194" s="245" t="s">
        <v>661</v>
      </c>
    </row>
    <row r="195" spans="1:16">
      <c r="A195" s="245" t="s">
        <v>666</v>
      </c>
      <c r="B195" s="245" t="s">
        <v>665</v>
      </c>
      <c r="C195" s="161"/>
      <c r="O195" s="245" t="s">
        <v>666</v>
      </c>
      <c r="P195" s="245" t="s">
        <v>665</v>
      </c>
    </row>
    <row r="196" spans="1:16">
      <c r="A196" s="245" t="s">
        <v>667</v>
      </c>
      <c r="B196" s="245" t="s">
        <v>665</v>
      </c>
      <c r="C196" s="161"/>
      <c r="O196" s="245" t="s">
        <v>667</v>
      </c>
      <c r="P196" s="245" t="s">
        <v>665</v>
      </c>
    </row>
    <row r="197" spans="1:16">
      <c r="A197" s="245" t="s">
        <v>177</v>
      </c>
      <c r="B197" s="245" t="s">
        <v>176</v>
      </c>
      <c r="C197" s="161"/>
      <c r="O197" s="245" t="s">
        <v>177</v>
      </c>
      <c r="P197" s="245" t="s">
        <v>176</v>
      </c>
    </row>
    <row r="198" spans="1:16">
      <c r="A198" s="245" t="s">
        <v>250</v>
      </c>
      <c r="B198" s="245" t="s">
        <v>914</v>
      </c>
      <c r="C198" s="161"/>
      <c r="O198" s="245" t="s">
        <v>250</v>
      </c>
      <c r="P198" s="245" t="s">
        <v>914</v>
      </c>
    </row>
    <row r="199" spans="1:16">
      <c r="A199" s="245" t="s">
        <v>251</v>
      </c>
      <c r="B199" s="245" t="s">
        <v>252</v>
      </c>
      <c r="C199" s="161"/>
      <c r="O199" s="245" t="s">
        <v>251</v>
      </c>
      <c r="P199" s="245" t="s">
        <v>252</v>
      </c>
    </row>
    <row r="200" spans="1:16">
      <c r="A200" s="31" t="s">
        <v>255</v>
      </c>
      <c r="B200" s="31" t="s">
        <v>256</v>
      </c>
      <c r="C200" s="161"/>
      <c r="O200" s="31" t="s">
        <v>255</v>
      </c>
      <c r="P200" s="31" t="s">
        <v>256</v>
      </c>
    </row>
    <row r="201" spans="1:16">
      <c r="A201" s="31" t="s">
        <v>265</v>
      </c>
      <c r="B201" s="31" t="s">
        <v>266</v>
      </c>
      <c r="C201" s="161"/>
      <c r="O201" s="31" t="s">
        <v>265</v>
      </c>
      <c r="P201" s="31" t="s">
        <v>266</v>
      </c>
    </row>
    <row r="202" spans="1:16">
      <c r="A202" s="31" t="s">
        <v>269</v>
      </c>
      <c r="B202" s="31" t="s">
        <v>270</v>
      </c>
      <c r="C202" s="161"/>
      <c r="O202" s="31" t="s">
        <v>269</v>
      </c>
      <c r="P202" s="31" t="s">
        <v>270</v>
      </c>
    </row>
    <row r="203" spans="1:16">
      <c r="A203" s="31" t="s">
        <v>273</v>
      </c>
      <c r="B203" s="31" t="s">
        <v>274</v>
      </c>
      <c r="C203" s="161"/>
      <c r="O203" s="31" t="s">
        <v>273</v>
      </c>
      <c r="P203" s="31" t="s">
        <v>274</v>
      </c>
    </row>
    <row r="204" spans="1:16">
      <c r="A204" s="31" t="s">
        <v>287</v>
      </c>
      <c r="B204" s="31" t="s">
        <v>288</v>
      </c>
      <c r="C204" s="161"/>
      <c r="O204" s="31" t="s">
        <v>287</v>
      </c>
      <c r="P204" s="31" t="s">
        <v>288</v>
      </c>
    </row>
    <row r="205" spans="1:16">
      <c r="A205" s="31" t="s">
        <v>291</v>
      </c>
      <c r="B205" s="31" t="s">
        <v>292</v>
      </c>
      <c r="C205" s="161"/>
      <c r="O205" s="31" t="s">
        <v>291</v>
      </c>
      <c r="P205" s="31" t="s">
        <v>292</v>
      </c>
    </row>
    <row r="206" spans="1:16">
      <c r="A206" s="31" t="s">
        <v>293</v>
      </c>
      <c r="B206" s="31" t="s">
        <v>294</v>
      </c>
      <c r="C206" s="161"/>
      <c r="O206" s="31" t="s">
        <v>293</v>
      </c>
      <c r="P206" s="31" t="s">
        <v>294</v>
      </c>
    </row>
    <row r="207" spans="1:16">
      <c r="A207" s="31" t="s">
        <v>317</v>
      </c>
      <c r="B207" s="31" t="s">
        <v>318</v>
      </c>
      <c r="C207" s="161"/>
      <c r="O207" s="31" t="s">
        <v>317</v>
      </c>
      <c r="P207" s="31" t="s">
        <v>318</v>
      </c>
    </row>
    <row r="208" spans="1:16">
      <c r="A208" s="31" t="s">
        <v>319</v>
      </c>
      <c r="B208" s="31" t="s">
        <v>320</v>
      </c>
      <c r="C208" s="161"/>
      <c r="O208" s="31" t="s">
        <v>319</v>
      </c>
      <c r="P208" s="31" t="s">
        <v>320</v>
      </c>
    </row>
    <row r="209" spans="1:16">
      <c r="A209" s="31" t="s">
        <v>179</v>
      </c>
      <c r="B209" s="31" t="s">
        <v>178</v>
      </c>
      <c r="C209" s="161"/>
      <c r="O209" s="31" t="s">
        <v>179</v>
      </c>
      <c r="P209" s="31" t="s">
        <v>178</v>
      </c>
    </row>
    <row r="210" spans="1:16">
      <c r="A210" s="31" t="s">
        <v>181</v>
      </c>
      <c r="B210" s="31" t="s">
        <v>180</v>
      </c>
      <c r="C210" s="161"/>
      <c r="O210" s="31" t="s">
        <v>181</v>
      </c>
      <c r="P210" s="31" t="s">
        <v>180</v>
      </c>
    </row>
    <row r="211" spans="1:16">
      <c r="A211" s="31" t="s">
        <v>669</v>
      </c>
      <c r="B211" s="31" t="s">
        <v>668</v>
      </c>
      <c r="C211" s="161"/>
      <c r="O211" s="31" t="s">
        <v>669</v>
      </c>
      <c r="P211" s="31" t="s">
        <v>668</v>
      </c>
    </row>
    <row r="212" spans="1:16">
      <c r="A212" s="31" t="s">
        <v>167</v>
      </c>
      <c r="B212" s="31" t="s">
        <v>166</v>
      </c>
      <c r="C212" s="161"/>
      <c r="O212" s="31" t="s">
        <v>167</v>
      </c>
      <c r="P212" s="31" t="s">
        <v>166</v>
      </c>
    </row>
    <row r="213" spans="1:16">
      <c r="A213" s="31" t="s">
        <v>165</v>
      </c>
      <c r="B213" s="31" t="s">
        <v>164</v>
      </c>
      <c r="C213" s="161"/>
      <c r="O213" s="31" t="s">
        <v>165</v>
      </c>
      <c r="P213" s="31" t="s">
        <v>164</v>
      </c>
    </row>
    <row r="214" spans="1:16">
      <c r="A214" s="31" t="s">
        <v>209</v>
      </c>
      <c r="B214" s="31" t="s">
        <v>208</v>
      </c>
      <c r="C214" s="161"/>
      <c r="O214" s="31" t="s">
        <v>209</v>
      </c>
      <c r="P214" s="31" t="s">
        <v>208</v>
      </c>
    </row>
    <row r="215" spans="1:16">
      <c r="A215" s="31" t="s">
        <v>211</v>
      </c>
      <c r="B215" s="31" t="s">
        <v>210</v>
      </c>
      <c r="C215" s="161"/>
      <c r="O215" s="31" t="s">
        <v>211</v>
      </c>
      <c r="P215" s="31" t="s">
        <v>210</v>
      </c>
    </row>
    <row r="216" spans="1:16">
      <c r="A216" s="31" t="s">
        <v>678</v>
      </c>
      <c r="B216" s="31" t="s">
        <v>675</v>
      </c>
      <c r="C216" s="161"/>
      <c r="O216" s="31" t="s">
        <v>678</v>
      </c>
      <c r="P216" s="31" t="s">
        <v>675</v>
      </c>
    </row>
    <row r="217" spans="1:16">
      <c r="A217" s="31" t="s">
        <v>682</v>
      </c>
      <c r="B217" s="31" t="s">
        <v>681</v>
      </c>
      <c r="C217" s="161"/>
      <c r="O217" s="31" t="s">
        <v>682</v>
      </c>
      <c r="P217" s="31" t="s">
        <v>681</v>
      </c>
    </row>
    <row r="218" spans="1:16">
      <c r="A218" s="31" t="s">
        <v>684</v>
      </c>
      <c r="B218" s="31" t="s">
        <v>683</v>
      </c>
      <c r="C218" s="161"/>
      <c r="O218" s="31" t="s">
        <v>684</v>
      </c>
      <c r="P218" s="31" t="s">
        <v>683</v>
      </c>
    </row>
    <row r="219" spans="1:16">
      <c r="A219" s="31" t="s">
        <v>685</v>
      </c>
      <c r="B219" s="31" t="s">
        <v>683</v>
      </c>
      <c r="C219" s="161"/>
      <c r="O219" s="31" t="s">
        <v>685</v>
      </c>
      <c r="P219" s="31" t="s">
        <v>683</v>
      </c>
    </row>
    <row r="220" spans="1:16">
      <c r="A220" s="31" t="s">
        <v>686</v>
      </c>
      <c r="B220" s="31" t="s">
        <v>683</v>
      </c>
      <c r="C220" s="161"/>
      <c r="O220" s="31" t="s">
        <v>686</v>
      </c>
      <c r="P220" s="31" t="s">
        <v>683</v>
      </c>
    </row>
    <row r="221" spans="1:16">
      <c r="A221" s="31" t="s">
        <v>687</v>
      </c>
      <c r="B221" s="31" t="s">
        <v>683</v>
      </c>
      <c r="C221" s="161"/>
      <c r="O221" s="31" t="s">
        <v>687</v>
      </c>
      <c r="P221" s="31" t="s">
        <v>683</v>
      </c>
    </row>
    <row r="222" spans="1:16">
      <c r="A222" s="31" t="s">
        <v>217</v>
      </c>
      <c r="B222" s="31" t="s">
        <v>216</v>
      </c>
      <c r="C222" s="161"/>
      <c r="O222" s="31" t="s">
        <v>217</v>
      </c>
      <c r="P222" s="31" t="s">
        <v>216</v>
      </c>
    </row>
    <row r="223" spans="1:16">
      <c r="A223" s="31" t="s">
        <v>219</v>
      </c>
      <c r="B223" s="31" t="s">
        <v>218</v>
      </c>
      <c r="C223" s="161"/>
      <c r="O223" s="31" t="s">
        <v>219</v>
      </c>
      <c r="P223" s="31" t="s">
        <v>218</v>
      </c>
    </row>
    <row r="224" spans="1:16">
      <c r="A224" s="31" t="s">
        <v>221</v>
      </c>
      <c r="B224" s="31" t="s">
        <v>220</v>
      </c>
      <c r="O224" s="31" t="s">
        <v>221</v>
      </c>
      <c r="P224" s="31" t="s">
        <v>220</v>
      </c>
    </row>
    <row r="225" spans="1:16">
      <c r="A225" s="31" t="s">
        <v>691</v>
      </c>
      <c r="B225" s="31" t="s">
        <v>688</v>
      </c>
      <c r="C225" s="161"/>
      <c r="O225" s="31" t="s">
        <v>691</v>
      </c>
      <c r="P225" s="31" t="s">
        <v>688</v>
      </c>
    </row>
    <row r="226" spans="1:16">
      <c r="A226" s="31" t="s">
        <v>693</v>
      </c>
      <c r="B226" s="31" t="s">
        <v>692</v>
      </c>
      <c r="C226" s="161"/>
      <c r="O226" s="31" t="s">
        <v>693</v>
      </c>
      <c r="P226" s="31" t="s">
        <v>692</v>
      </c>
    </row>
    <row r="227" spans="1:16">
      <c r="A227" s="31" t="s">
        <v>694</v>
      </c>
      <c r="B227" s="31" t="s">
        <v>692</v>
      </c>
      <c r="C227" s="161"/>
      <c r="O227" s="31" t="s">
        <v>694</v>
      </c>
      <c r="P227" s="31" t="s">
        <v>692</v>
      </c>
    </row>
    <row r="228" spans="1:16">
      <c r="A228" s="31" t="s">
        <v>695</v>
      </c>
      <c r="B228" s="31" t="s">
        <v>692</v>
      </c>
      <c r="C228" s="161"/>
      <c r="O228" s="31" t="s">
        <v>695</v>
      </c>
      <c r="P228" s="31" t="s">
        <v>692</v>
      </c>
    </row>
    <row r="229" spans="1:16">
      <c r="A229" s="31" t="s">
        <v>709</v>
      </c>
      <c r="B229" s="31" t="s">
        <v>701</v>
      </c>
      <c r="C229" s="161"/>
      <c r="O229" s="31" t="s">
        <v>709</v>
      </c>
      <c r="P229" s="31" t="s">
        <v>701</v>
      </c>
    </row>
    <row r="230" spans="1:16">
      <c r="A230" s="31" t="s">
        <v>711</v>
      </c>
      <c r="B230" s="31" t="s">
        <v>915</v>
      </c>
      <c r="C230" s="161"/>
      <c r="O230" s="31" t="s">
        <v>711</v>
      </c>
      <c r="P230" s="31" t="s">
        <v>915</v>
      </c>
    </row>
    <row r="231" spans="1:16">
      <c r="A231" s="31" t="s">
        <v>163</v>
      </c>
      <c r="B231" s="31" t="s">
        <v>915</v>
      </c>
      <c r="C231" s="161"/>
      <c r="O231" s="31" t="s">
        <v>163</v>
      </c>
      <c r="P231" s="31" t="s">
        <v>915</v>
      </c>
    </row>
    <row r="232" spans="1:16">
      <c r="A232" s="31" t="s">
        <v>713</v>
      </c>
      <c r="B232" s="31" t="s">
        <v>712</v>
      </c>
      <c r="O232" s="31" t="s">
        <v>713</v>
      </c>
      <c r="P232" s="31" t="s">
        <v>712</v>
      </c>
    </row>
    <row r="233" spans="1:16">
      <c r="A233" s="31" t="s">
        <v>714</v>
      </c>
      <c r="B233" s="31" t="s">
        <v>712</v>
      </c>
      <c r="C233" s="161"/>
      <c r="O233" s="31" t="s">
        <v>714</v>
      </c>
      <c r="P233" s="31" t="s">
        <v>712</v>
      </c>
    </row>
    <row r="234" spans="1:16">
      <c r="A234" s="31" t="s">
        <v>715</v>
      </c>
      <c r="B234" s="31" t="s">
        <v>712</v>
      </c>
      <c r="C234" s="161"/>
      <c r="O234" s="31" t="s">
        <v>715</v>
      </c>
      <c r="P234" s="31" t="s">
        <v>712</v>
      </c>
    </row>
    <row r="235" spans="1:16">
      <c r="A235" s="31" t="s">
        <v>716</v>
      </c>
      <c r="B235" s="31" t="s">
        <v>712</v>
      </c>
      <c r="C235" s="161"/>
      <c r="O235" s="31" t="s">
        <v>716</v>
      </c>
      <c r="P235" s="31" t="s">
        <v>712</v>
      </c>
    </row>
    <row r="236" spans="1:16">
      <c r="A236" s="31" t="s">
        <v>717</v>
      </c>
      <c r="B236" s="31" t="s">
        <v>712</v>
      </c>
      <c r="C236" s="161"/>
      <c r="O236" s="31" t="s">
        <v>717</v>
      </c>
      <c r="P236" s="31" t="s">
        <v>712</v>
      </c>
    </row>
    <row r="237" spans="1:16">
      <c r="A237" s="31" t="s">
        <v>916</v>
      </c>
      <c r="B237" s="31" t="s">
        <v>917</v>
      </c>
      <c r="C237" s="161"/>
      <c r="O237" s="31" t="s">
        <v>916</v>
      </c>
      <c r="P237" s="31" t="s">
        <v>917</v>
      </c>
    </row>
    <row r="238" spans="1:16">
      <c r="A238" s="31" t="s">
        <v>189</v>
      </c>
      <c r="B238" s="31" t="s">
        <v>188</v>
      </c>
      <c r="C238" s="161"/>
      <c r="O238" s="31" t="s">
        <v>189</v>
      </c>
      <c r="P238" s="31" t="s">
        <v>188</v>
      </c>
    </row>
    <row r="239" spans="1:16">
      <c r="A239" s="31" t="s">
        <v>187</v>
      </c>
      <c r="B239" s="31" t="s">
        <v>186</v>
      </c>
      <c r="C239" s="161"/>
      <c r="O239" s="31" t="s">
        <v>187</v>
      </c>
      <c r="P239" s="31" t="s">
        <v>186</v>
      </c>
    </row>
    <row r="240" spans="1:16">
      <c r="A240" s="31" t="s">
        <v>724</v>
      </c>
      <c r="B240" s="31" t="s">
        <v>718</v>
      </c>
      <c r="C240" s="161"/>
      <c r="O240" s="31" t="s">
        <v>724</v>
      </c>
      <c r="P240" s="31" t="s">
        <v>718</v>
      </c>
    </row>
    <row r="241" spans="1:16">
      <c r="A241" s="31" t="s">
        <v>918</v>
      </c>
      <c r="B241" s="31" t="s">
        <v>919</v>
      </c>
      <c r="C241" s="161"/>
      <c r="O241" s="31" t="s">
        <v>918</v>
      </c>
      <c r="P241" s="31" t="s">
        <v>919</v>
      </c>
    </row>
    <row r="242" spans="1:16">
      <c r="A242" s="31" t="s">
        <v>920</v>
      </c>
      <c r="B242" s="31" t="s">
        <v>921</v>
      </c>
      <c r="O242" s="31" t="s">
        <v>920</v>
      </c>
      <c r="P242" s="31" t="s">
        <v>921</v>
      </c>
    </row>
    <row r="243" spans="1:16">
      <c r="A243" s="31" t="s">
        <v>223</v>
      </c>
      <c r="B243" s="31" t="s">
        <v>222</v>
      </c>
      <c r="O243" s="31" t="s">
        <v>223</v>
      </c>
      <c r="P243" s="31" t="s">
        <v>222</v>
      </c>
    </row>
    <row r="244" spans="1:16">
      <c r="A244" s="31" t="s">
        <v>922</v>
      </c>
      <c r="B244" s="31" t="s">
        <v>921</v>
      </c>
      <c r="O244" s="31" t="s">
        <v>922</v>
      </c>
      <c r="P244" s="31" t="s">
        <v>921</v>
      </c>
    </row>
    <row r="245" spans="1:16">
      <c r="A245" s="31" t="s">
        <v>923</v>
      </c>
      <c r="B245" s="31" t="s">
        <v>921</v>
      </c>
      <c r="C245" s="161"/>
      <c r="O245" s="31" t="s">
        <v>923</v>
      </c>
      <c r="P245" s="31" t="s">
        <v>921</v>
      </c>
    </row>
    <row r="246" spans="1:16">
      <c r="A246" s="31" t="s">
        <v>924</v>
      </c>
      <c r="B246" s="31" t="s">
        <v>921</v>
      </c>
      <c r="C246" s="161"/>
      <c r="O246" s="31" t="s">
        <v>924</v>
      </c>
      <c r="P246" s="31" t="s">
        <v>921</v>
      </c>
    </row>
    <row r="247" spans="1:16">
      <c r="A247" s="31" t="s">
        <v>201</v>
      </c>
      <c r="B247" s="31" t="s">
        <v>200</v>
      </c>
      <c r="C247" s="161"/>
      <c r="O247" s="31" t="s">
        <v>201</v>
      </c>
      <c r="P247" s="31" t="s">
        <v>200</v>
      </c>
    </row>
    <row r="248" spans="1:16">
      <c r="A248" s="31" t="s">
        <v>203</v>
      </c>
      <c r="B248" s="31" t="s">
        <v>202</v>
      </c>
      <c r="C248" s="161"/>
      <c r="O248" s="31" t="s">
        <v>203</v>
      </c>
      <c r="P248" s="31" t="s">
        <v>202</v>
      </c>
    </row>
    <row r="249" spans="1:16">
      <c r="A249" s="31" t="s">
        <v>925</v>
      </c>
      <c r="B249" s="31" t="s">
        <v>926</v>
      </c>
      <c r="C249" s="161"/>
      <c r="O249" s="31" t="s">
        <v>925</v>
      </c>
      <c r="P249" s="31" t="s">
        <v>926</v>
      </c>
    </row>
    <row r="250" spans="1:16">
      <c r="A250" s="31" t="s">
        <v>927</v>
      </c>
      <c r="B250" s="31" t="s">
        <v>926</v>
      </c>
      <c r="C250" s="161"/>
      <c r="O250" s="31" t="s">
        <v>927</v>
      </c>
      <c r="P250" s="31" t="s">
        <v>926</v>
      </c>
    </row>
    <row r="251" spans="1:16">
      <c r="A251" s="31" t="s">
        <v>928</v>
      </c>
      <c r="B251" s="31" t="s">
        <v>926</v>
      </c>
      <c r="C251" s="161"/>
      <c r="O251" s="31" t="s">
        <v>928</v>
      </c>
      <c r="P251" s="31" t="s">
        <v>926</v>
      </c>
    </row>
    <row r="252" spans="1:16">
      <c r="A252" s="31" t="s">
        <v>929</v>
      </c>
      <c r="B252" s="31" t="s">
        <v>926</v>
      </c>
      <c r="C252" s="161"/>
      <c r="O252" s="31" t="s">
        <v>929</v>
      </c>
      <c r="P252" s="31" t="s">
        <v>926</v>
      </c>
    </row>
    <row r="253" spans="1:16">
      <c r="A253" s="31" t="s">
        <v>929</v>
      </c>
      <c r="B253" s="31" t="s">
        <v>926</v>
      </c>
      <c r="C253" s="161"/>
      <c r="O253" s="31" t="s">
        <v>929</v>
      </c>
      <c r="P253" s="31" t="s">
        <v>926</v>
      </c>
    </row>
    <row r="254" spans="1:16">
      <c r="A254" s="31" t="s">
        <v>205</v>
      </c>
      <c r="B254" s="31" t="s">
        <v>204</v>
      </c>
      <c r="C254" s="161"/>
      <c r="O254" s="31" t="s">
        <v>205</v>
      </c>
      <c r="P254" s="31" t="s">
        <v>204</v>
      </c>
    </row>
    <row r="255" spans="1:16">
      <c r="A255" s="31" t="s">
        <v>734</v>
      </c>
      <c r="B255" s="31" t="s">
        <v>733</v>
      </c>
      <c r="C255" s="161"/>
      <c r="O255" s="31" t="s">
        <v>734</v>
      </c>
      <c r="P255" s="31" t="s">
        <v>733</v>
      </c>
    </row>
    <row r="256" spans="1:16">
      <c r="A256" s="31" t="s">
        <v>735</v>
      </c>
      <c r="B256" s="31" t="s">
        <v>733</v>
      </c>
      <c r="C256" s="161"/>
      <c r="O256" s="31" t="s">
        <v>735</v>
      </c>
      <c r="P256" s="31" t="s">
        <v>733</v>
      </c>
    </row>
    <row r="257" spans="1:16">
      <c r="A257" s="31" t="s">
        <v>173</v>
      </c>
      <c r="B257" s="31" t="s">
        <v>172</v>
      </c>
      <c r="C257" s="161"/>
      <c r="O257" s="31" t="s">
        <v>173</v>
      </c>
      <c r="P257" s="31" t="s">
        <v>172</v>
      </c>
    </row>
    <row r="258" spans="1:16">
      <c r="A258" s="31" t="s">
        <v>169</v>
      </c>
      <c r="B258" s="31" t="s">
        <v>168</v>
      </c>
      <c r="C258" s="161"/>
      <c r="O258" s="31" t="s">
        <v>169</v>
      </c>
      <c r="P258" s="31" t="s">
        <v>168</v>
      </c>
    </row>
    <row r="259" spans="1:16">
      <c r="A259" s="31" t="s">
        <v>738</v>
      </c>
      <c r="B259" s="31" t="s">
        <v>737</v>
      </c>
      <c r="C259" s="161"/>
      <c r="O259" s="31" t="s">
        <v>738</v>
      </c>
      <c r="P259" s="31" t="s">
        <v>737</v>
      </c>
    </row>
    <row r="260" spans="1:16">
      <c r="A260" s="31" t="s">
        <v>739</v>
      </c>
      <c r="B260" s="31" t="s">
        <v>737</v>
      </c>
      <c r="C260" s="161"/>
      <c r="O260" s="31" t="s">
        <v>739</v>
      </c>
      <c r="P260" s="31" t="s">
        <v>737</v>
      </c>
    </row>
    <row r="261" spans="1:16">
      <c r="A261" s="31" t="s">
        <v>740</v>
      </c>
      <c r="B261" s="31" t="s">
        <v>737</v>
      </c>
      <c r="C261" s="161"/>
      <c r="O261" s="31" t="s">
        <v>740</v>
      </c>
      <c r="P261" s="31" t="s">
        <v>737</v>
      </c>
    </row>
    <row r="262" spans="1:16">
      <c r="A262" s="31" t="s">
        <v>741</v>
      </c>
      <c r="B262" s="31" t="s">
        <v>737</v>
      </c>
      <c r="C262" s="161"/>
      <c r="O262" s="31" t="s">
        <v>741</v>
      </c>
      <c r="P262" s="31" t="s">
        <v>737</v>
      </c>
    </row>
    <row r="263" spans="1:16">
      <c r="A263" s="160" t="s">
        <v>742</v>
      </c>
      <c r="B263" s="160" t="s">
        <v>737</v>
      </c>
      <c r="C263" s="161"/>
      <c r="O263" s="160" t="s">
        <v>742</v>
      </c>
      <c r="P263" s="160" t="s">
        <v>737</v>
      </c>
    </row>
    <row r="264" spans="1:16">
      <c r="A264" s="160" t="s">
        <v>744</v>
      </c>
      <c r="B264" s="160" t="s">
        <v>743</v>
      </c>
      <c r="C264" s="161"/>
      <c r="O264" s="160" t="s">
        <v>744</v>
      </c>
      <c r="P264" s="160" t="s">
        <v>743</v>
      </c>
    </row>
    <row r="265" spans="1:16">
      <c r="A265" s="160" t="s">
        <v>745</v>
      </c>
      <c r="B265" s="160" t="s">
        <v>743</v>
      </c>
      <c r="C265" s="161"/>
      <c r="O265" s="160" t="s">
        <v>745</v>
      </c>
      <c r="P265" s="160" t="s">
        <v>743</v>
      </c>
    </row>
    <row r="266" spans="1:16">
      <c r="A266" s="160" t="s">
        <v>746</v>
      </c>
      <c r="B266" s="160" t="s">
        <v>743</v>
      </c>
      <c r="C266" s="161"/>
      <c r="O266" s="160" t="s">
        <v>746</v>
      </c>
      <c r="P266" s="160" t="s">
        <v>743</v>
      </c>
    </row>
    <row r="267" spans="1:16">
      <c r="A267" s="160" t="s">
        <v>747</v>
      </c>
      <c r="B267" s="160" t="s">
        <v>743</v>
      </c>
      <c r="C267" s="161"/>
      <c r="O267" s="160" t="s">
        <v>747</v>
      </c>
      <c r="P267" s="160" t="s">
        <v>743</v>
      </c>
    </row>
    <row r="268" spans="1:16">
      <c r="A268" s="160" t="s">
        <v>765</v>
      </c>
      <c r="B268" s="160" t="s">
        <v>930</v>
      </c>
      <c r="C268" s="161"/>
      <c r="O268" s="160" t="s">
        <v>765</v>
      </c>
      <c r="P268" s="160" t="s">
        <v>930</v>
      </c>
    </row>
    <row r="269" spans="1:16">
      <c r="A269" s="160" t="s">
        <v>766</v>
      </c>
      <c r="B269" s="160" t="s">
        <v>930</v>
      </c>
      <c r="C269" s="161"/>
      <c r="O269" s="160" t="s">
        <v>766</v>
      </c>
      <c r="P269" s="160" t="s">
        <v>930</v>
      </c>
    </row>
    <row r="270" spans="1:16">
      <c r="A270" s="31" t="s">
        <v>931</v>
      </c>
      <c r="B270" s="31" t="s">
        <v>932</v>
      </c>
      <c r="C270" s="161"/>
      <c r="O270" s="31" t="s">
        <v>931</v>
      </c>
      <c r="P270" s="31" t="s">
        <v>932</v>
      </c>
    </row>
    <row r="271" spans="1:16">
      <c r="A271" s="31" t="s">
        <v>755</v>
      </c>
      <c r="B271" s="31" t="s">
        <v>754</v>
      </c>
      <c r="C271" s="161"/>
      <c r="O271" s="31" t="s">
        <v>755</v>
      </c>
      <c r="P271" s="31" t="s">
        <v>754</v>
      </c>
    </row>
    <row r="272" spans="1:16">
      <c r="A272" s="31" t="s">
        <v>756</v>
      </c>
      <c r="B272" s="31" t="s">
        <v>754</v>
      </c>
      <c r="C272" s="161"/>
      <c r="O272" s="31" t="s">
        <v>756</v>
      </c>
      <c r="P272" s="31" t="s">
        <v>754</v>
      </c>
    </row>
    <row r="273" spans="1:16">
      <c r="A273" s="31" t="s">
        <v>697</v>
      </c>
      <c r="B273" s="31" t="s">
        <v>696</v>
      </c>
      <c r="C273" s="161"/>
      <c r="O273" s="31" t="s">
        <v>697</v>
      </c>
      <c r="P273" s="31" t="s">
        <v>696</v>
      </c>
    </row>
    <row r="274" spans="1:16">
      <c r="A274" s="31" t="s">
        <v>698</v>
      </c>
      <c r="B274" s="31" t="s">
        <v>696</v>
      </c>
      <c r="C274" s="161"/>
      <c r="O274" s="31" t="s">
        <v>698</v>
      </c>
      <c r="P274" s="31" t="s">
        <v>696</v>
      </c>
    </row>
    <row r="275" spans="1:16">
      <c r="A275" s="31" t="s">
        <v>699</v>
      </c>
      <c r="B275" s="31" t="s">
        <v>696</v>
      </c>
      <c r="C275" s="161"/>
      <c r="O275" s="31" t="s">
        <v>699</v>
      </c>
      <c r="P275" s="31" t="s">
        <v>696</v>
      </c>
    </row>
    <row r="276" spans="1:16">
      <c r="A276" s="31" t="s">
        <v>700</v>
      </c>
      <c r="B276" s="31" t="s">
        <v>696</v>
      </c>
      <c r="C276" s="161"/>
      <c r="O276" s="31" t="s">
        <v>700</v>
      </c>
      <c r="P276" s="31" t="s">
        <v>696</v>
      </c>
    </row>
    <row r="277" spans="1:16">
      <c r="A277" s="160" t="s">
        <v>933</v>
      </c>
      <c r="B277" s="160" t="s">
        <v>934</v>
      </c>
      <c r="C277" s="161"/>
    </row>
    <row r="278" spans="1:16">
      <c r="A278" s="160" t="s">
        <v>647</v>
      </c>
      <c r="B278" s="160" t="s">
        <v>934</v>
      </c>
      <c r="C278" s="161"/>
    </row>
    <row r="279" spans="1:16">
      <c r="A279" s="160" t="s">
        <v>655</v>
      </c>
      <c r="B279" s="160" t="s">
        <v>935</v>
      </c>
    </row>
    <row r="280" spans="1:16">
      <c r="A280" s="160" t="s">
        <v>656</v>
      </c>
      <c r="B280" s="160" t="s">
        <v>935</v>
      </c>
    </row>
    <row r="281" spans="1:16">
      <c r="A281" s="160" t="s">
        <v>657</v>
      </c>
      <c r="B281" s="160" t="s">
        <v>935</v>
      </c>
    </row>
    <row r="282" spans="1:16">
      <c r="A282" s="160" t="s">
        <v>648</v>
      </c>
      <c r="B282" s="160" t="s">
        <v>936</v>
      </c>
    </row>
    <row r="283" spans="1:16">
      <c r="A283" s="160" t="s">
        <v>651</v>
      </c>
      <c r="B283" s="160" t="s">
        <v>936</v>
      </c>
    </row>
    <row r="284" spans="1:16">
      <c r="A284" s="160" t="s">
        <v>649</v>
      </c>
      <c r="B284" s="160" t="s">
        <v>936</v>
      </c>
    </row>
    <row r="285" spans="1:16">
      <c r="A285" s="160" t="s">
        <v>650</v>
      </c>
      <c r="B285" s="160" t="s">
        <v>936</v>
      </c>
      <c r="C285" s="161"/>
    </row>
    <row r="286" spans="1:16">
      <c r="A286" s="160" t="s">
        <v>653</v>
      </c>
      <c r="B286" s="160" t="s">
        <v>936</v>
      </c>
      <c r="C286" s="161"/>
    </row>
    <row r="287" spans="1:16">
      <c r="A287" s="160" t="s">
        <v>654</v>
      </c>
      <c r="B287" s="160" t="s">
        <v>936</v>
      </c>
      <c r="C287" s="161"/>
    </row>
    <row r="288" spans="1:16">
      <c r="A288" s="31" t="s">
        <v>652</v>
      </c>
      <c r="B288" s="31" t="s">
        <v>936</v>
      </c>
      <c r="C288" s="161"/>
    </row>
    <row r="290" spans="3:3">
      <c r="C290" s="161"/>
    </row>
    <row r="291" spans="3:3">
      <c r="C291" s="161"/>
    </row>
    <row r="292" spans="3:3">
      <c r="C292" s="161"/>
    </row>
    <row r="294" spans="3:3">
      <c r="C294" s="161"/>
    </row>
    <row r="295" spans="3:3">
      <c r="C295" s="161"/>
    </row>
    <row r="296" spans="3:3">
      <c r="C296" s="161"/>
    </row>
    <row r="297" spans="3:3">
      <c r="C297" s="161"/>
    </row>
    <row r="298" spans="3:3">
      <c r="C298" s="161"/>
    </row>
  </sheetData>
  <sheetProtection selectLockedCells="1" selectUnlockedCells="1"/>
  <phoneticPr fontId="8" type="noConversion"/>
  <conditionalFormatting sqref="B3:B53">
    <cfRule type="containsText" dxfId="1" priority="2" stopIfTrue="1" operator="containsText" text="screen">
      <formula>NOT(ISERROR(SEARCH("screen",B3)))</formula>
    </cfRule>
  </conditionalFormatting>
  <conditionalFormatting sqref="P3:P53">
    <cfRule type="containsText" dxfId="0" priority="1" stopIfTrue="1" operator="containsText" text="screen">
      <formula>NOT(ISERROR(SEARCH("screen",P3)))</formula>
    </cfRule>
  </conditionalFormatting>
  <pageMargins left="0.25" right="0.25" top="0.75" bottom="0.75" header="0.3" footer="0.3"/>
  <pageSetup paperSize="9" scale="47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List11"/>
  <dimension ref="A1:O25"/>
  <sheetViews>
    <sheetView workbookViewId="0">
      <selection activeCell="J1" sqref="J1"/>
    </sheetView>
  </sheetViews>
  <sheetFormatPr defaultColWidth="9.140625" defaultRowHeight="12.75"/>
  <cols>
    <col min="1" max="1" width="7.140625" style="25" bestFit="1" customWidth="1"/>
    <col min="2" max="2" width="6.42578125" style="25" bestFit="1" customWidth="1"/>
    <col min="3" max="3" width="10.85546875" style="25" bestFit="1" customWidth="1"/>
    <col min="4" max="4" width="9.7109375" style="25" bestFit="1" customWidth="1"/>
    <col min="5" max="5" width="10.28515625" style="25" bestFit="1" customWidth="1"/>
    <col min="6" max="6" width="5.5703125" style="25" bestFit="1" customWidth="1"/>
    <col min="7" max="7" width="7.140625" style="25" bestFit="1" customWidth="1"/>
    <col min="8" max="8" width="9.7109375" style="25" bestFit="1" customWidth="1"/>
    <col min="9" max="9" width="9.28515625" style="25" bestFit="1" customWidth="1"/>
    <col min="10" max="10" width="7.5703125" style="25" bestFit="1" customWidth="1"/>
    <col min="11" max="11" width="7" style="25" customWidth="1"/>
    <col min="12" max="12" width="9.140625" style="25"/>
    <col min="13" max="13" width="10.7109375" style="25" bestFit="1" customWidth="1"/>
    <col min="14" max="14" width="10.42578125" style="25" bestFit="1" customWidth="1"/>
    <col min="15" max="16384" width="9.140625" style="25"/>
  </cols>
  <sheetData>
    <row r="1" spans="1:15">
      <c r="A1" s="24" t="s">
        <v>118</v>
      </c>
      <c r="B1" s="24" t="s">
        <v>98</v>
      </c>
      <c r="C1" s="24" t="s">
        <v>119</v>
      </c>
      <c r="D1" s="24" t="s">
        <v>120</v>
      </c>
      <c r="E1" s="24" t="s">
        <v>121</v>
      </c>
      <c r="F1" s="24" t="s">
        <v>122</v>
      </c>
      <c r="G1" s="24" t="s">
        <v>110</v>
      </c>
      <c r="H1" s="24" t="s">
        <v>123</v>
      </c>
      <c r="I1" s="24" t="s">
        <v>124</v>
      </c>
      <c r="J1" s="24" t="s">
        <v>125</v>
      </c>
      <c r="K1" s="24" t="s">
        <v>111</v>
      </c>
      <c r="L1" s="24" t="s">
        <v>64</v>
      </c>
      <c r="M1" s="24" t="s">
        <v>126</v>
      </c>
      <c r="N1" s="24" t="s">
        <v>127</v>
      </c>
      <c r="O1" s="30" t="s">
        <v>638</v>
      </c>
    </row>
    <row r="2" spans="1:15">
      <c r="A2" s="26" t="s">
        <v>26</v>
      </c>
      <c r="B2" s="29">
        <v>15</v>
      </c>
      <c r="C2" s="29">
        <v>0</v>
      </c>
      <c r="D2" s="29" t="s">
        <v>51</v>
      </c>
      <c r="E2" s="27" t="s">
        <v>39</v>
      </c>
      <c r="F2" s="29" t="s">
        <v>44</v>
      </c>
      <c r="G2" s="29">
        <v>0</v>
      </c>
      <c r="H2" s="29">
        <v>0</v>
      </c>
      <c r="I2" s="29" t="s">
        <v>58</v>
      </c>
      <c r="J2" s="28">
        <v>0</v>
      </c>
      <c r="K2" s="25" t="s">
        <v>60</v>
      </c>
      <c r="L2" s="25" t="s">
        <v>15</v>
      </c>
      <c r="M2" s="28">
        <v>1002</v>
      </c>
      <c r="N2" s="25" t="s">
        <v>96</v>
      </c>
      <c r="O2" s="157" t="s">
        <v>639</v>
      </c>
    </row>
    <row r="3" spans="1:15">
      <c r="B3" s="29"/>
      <c r="C3" s="29"/>
      <c r="D3" s="29" t="s">
        <v>63</v>
      </c>
      <c r="F3" s="29"/>
      <c r="J3" s="28" t="s">
        <v>52</v>
      </c>
      <c r="L3" s="25" t="s">
        <v>66</v>
      </c>
      <c r="M3" s="28">
        <v>1015</v>
      </c>
      <c r="O3" s="157" t="s">
        <v>641</v>
      </c>
    </row>
    <row r="4" spans="1:15">
      <c r="M4" s="28">
        <v>8004</v>
      </c>
      <c r="O4" s="157" t="s">
        <v>643</v>
      </c>
    </row>
    <row r="5" spans="1:15">
      <c r="J5" s="28"/>
      <c r="M5" s="28">
        <v>8014</v>
      </c>
      <c r="O5" s="157" t="s">
        <v>645</v>
      </c>
    </row>
    <row r="6" spans="1:15">
      <c r="M6" s="28">
        <v>9006</v>
      </c>
    </row>
    <row r="7" spans="1:15">
      <c r="M7" s="28" t="s">
        <v>632</v>
      </c>
    </row>
    <row r="8" spans="1:15">
      <c r="M8" s="28" t="s">
        <v>41</v>
      </c>
    </row>
    <row r="9" spans="1:15">
      <c r="M9" s="28"/>
    </row>
    <row r="10" spans="1:15">
      <c r="M10" s="28"/>
    </row>
    <row r="11" spans="1:15">
      <c r="M11" s="28"/>
    </row>
    <row r="12" spans="1:15">
      <c r="M12" s="28"/>
    </row>
    <row r="13" spans="1:15">
      <c r="M13" s="28"/>
    </row>
    <row r="15" spans="1:15">
      <c r="M15" s="30" t="s">
        <v>761</v>
      </c>
    </row>
    <row r="16" spans="1:15">
      <c r="M16" s="28">
        <v>8014</v>
      </c>
    </row>
    <row r="18" spans="13:13">
      <c r="M18" s="28"/>
    </row>
    <row r="25" spans="13:13">
      <c r="M25" s="25" t="s">
        <v>762</v>
      </c>
    </row>
  </sheetData>
  <sheetProtection algorithmName="SHA-512" hashValue="a/ya//WNRHnSFSbWuCjO+ChWJiHoYMgRj0A/qEQGqt3DUlKkAjM2i5CXiYCKSwShW42FvBUNgDTp89ocqb20og==" saltValue="akU2ZRVY51KwIL2hlSQn+g==" spinCount="100000" sheet="1" objects="1" scenarios="1" selectLockedCells="1" selectUnlockedCells="1"/>
  <conditionalFormatting sqref="A2">
    <cfRule type="expression" dxfId="4" priority="2">
      <formula>""</formula>
    </cfRule>
  </conditionalFormatting>
  <conditionalFormatting sqref="E2">
    <cfRule type="expression" dxfId="3" priority="1">
      <formula>""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List12"/>
  <dimension ref="A1:N28"/>
  <sheetViews>
    <sheetView workbookViewId="0">
      <selection activeCell="M8" sqref="M8"/>
    </sheetView>
  </sheetViews>
  <sheetFormatPr defaultColWidth="9.140625" defaultRowHeight="12.75"/>
  <cols>
    <col min="1" max="1" width="9.140625" style="25"/>
    <col min="2" max="2" width="10.7109375" style="25" bestFit="1" customWidth="1"/>
    <col min="3" max="3" width="10.85546875" style="25" bestFit="1" customWidth="1"/>
    <col min="4" max="4" width="9.7109375" style="25" bestFit="1" customWidth="1"/>
    <col min="5" max="5" width="10.28515625" style="25" bestFit="1" customWidth="1"/>
    <col min="6" max="6" width="5.5703125" style="25" bestFit="1" customWidth="1"/>
    <col min="7" max="7" width="7.140625" style="25" bestFit="1" customWidth="1"/>
    <col min="8" max="8" width="9.7109375" style="25" bestFit="1" customWidth="1"/>
    <col min="9" max="9" width="9.28515625" style="25" bestFit="1" customWidth="1"/>
    <col min="10" max="10" width="7.5703125" style="25" bestFit="1" customWidth="1"/>
    <col min="11" max="11" width="6.140625" style="25" bestFit="1" customWidth="1"/>
    <col min="12" max="12" width="9.140625" style="25" bestFit="1" customWidth="1"/>
    <col min="13" max="13" width="10.7109375" style="25" bestFit="1" customWidth="1"/>
    <col min="14" max="14" width="10.42578125" style="25" bestFit="1" customWidth="1"/>
    <col min="15" max="16384" width="9.140625" style="25"/>
  </cols>
  <sheetData>
    <row r="1" spans="1:14" s="30" customFormat="1">
      <c r="A1" s="24" t="s">
        <v>118</v>
      </c>
      <c r="B1" s="24" t="s">
        <v>98</v>
      </c>
      <c r="C1" s="24" t="s">
        <v>119</v>
      </c>
      <c r="D1" s="24" t="s">
        <v>120</v>
      </c>
      <c r="E1" s="24" t="s">
        <v>121</v>
      </c>
      <c r="F1" s="24" t="s">
        <v>122</v>
      </c>
      <c r="G1" s="24" t="s">
        <v>110</v>
      </c>
      <c r="H1" s="24" t="s">
        <v>123</v>
      </c>
      <c r="I1" s="24" t="s">
        <v>124</v>
      </c>
      <c r="J1" s="24" t="s">
        <v>125</v>
      </c>
      <c r="K1" s="24" t="s">
        <v>111</v>
      </c>
      <c r="L1" s="24" t="s">
        <v>64</v>
      </c>
      <c r="M1" s="24" t="s">
        <v>126</v>
      </c>
      <c r="N1" s="24" t="s">
        <v>127</v>
      </c>
    </row>
    <row r="2" spans="1:14">
      <c r="A2" s="29" t="s">
        <v>27</v>
      </c>
      <c r="B2" s="29">
        <v>15</v>
      </c>
      <c r="C2" s="29">
        <v>0</v>
      </c>
      <c r="D2" s="39" t="s">
        <v>51</v>
      </c>
      <c r="E2" s="29" t="s">
        <v>39</v>
      </c>
      <c r="F2" s="29" t="s">
        <v>44</v>
      </c>
      <c r="G2" s="29">
        <v>0</v>
      </c>
      <c r="H2" s="29">
        <v>0</v>
      </c>
      <c r="I2" s="29" t="s">
        <v>58</v>
      </c>
      <c r="J2" s="29">
        <v>0</v>
      </c>
      <c r="K2" s="29" t="s">
        <v>58</v>
      </c>
      <c r="L2" s="25" t="s">
        <v>15</v>
      </c>
      <c r="M2" s="28" t="s">
        <v>632</v>
      </c>
      <c r="N2" s="25" t="s">
        <v>94</v>
      </c>
    </row>
    <row r="3" spans="1:14">
      <c r="A3" s="29"/>
      <c r="B3" s="29"/>
      <c r="C3" s="29"/>
      <c r="D3" s="39" t="s">
        <v>63</v>
      </c>
      <c r="E3" s="29"/>
      <c r="F3" s="29" t="s">
        <v>45</v>
      </c>
      <c r="G3" s="29"/>
      <c r="H3" s="29"/>
      <c r="I3" s="29"/>
      <c r="J3" s="29"/>
      <c r="K3" s="29"/>
      <c r="L3" s="25" t="s">
        <v>16</v>
      </c>
      <c r="M3" s="28"/>
      <c r="N3" s="25" t="s">
        <v>96</v>
      </c>
    </row>
    <row r="4" spans="1:14">
      <c r="A4" s="29"/>
      <c r="B4" s="29"/>
      <c r="C4" s="29"/>
      <c r="D4" s="29"/>
      <c r="E4" s="29"/>
      <c r="F4" s="29" t="s">
        <v>46</v>
      </c>
      <c r="G4" s="29"/>
      <c r="H4" s="29"/>
      <c r="I4" s="29"/>
      <c r="J4" s="29"/>
      <c r="K4" s="29"/>
      <c r="L4" s="25" t="s">
        <v>66</v>
      </c>
      <c r="M4" s="28"/>
    </row>
    <row r="5" spans="1:14">
      <c r="L5" s="25" t="s">
        <v>68</v>
      </c>
      <c r="M5" s="28"/>
    </row>
    <row r="6" spans="1:14">
      <c r="M6" s="28"/>
    </row>
    <row r="7" spans="1:14">
      <c r="M7" s="28"/>
    </row>
    <row r="8" spans="1:14">
      <c r="M8" s="28"/>
    </row>
    <row r="15" spans="1:14">
      <c r="A15" s="24"/>
      <c r="B15" s="24"/>
    </row>
    <row r="28" spans="2:2">
      <c r="B28" s="39"/>
    </row>
  </sheetData>
  <sheetProtection password="DB33" sheet="1" objects="1" scenarios="1" selectLockedCells="1" selectUnlockedCells="1"/>
  <pageMargins left="0.7" right="0.7" top="0.78740157499999996" bottom="0.78740157499999996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List13"/>
  <dimension ref="A1:N18"/>
  <sheetViews>
    <sheetView workbookViewId="0">
      <selection activeCell="J3" sqref="J3"/>
    </sheetView>
  </sheetViews>
  <sheetFormatPr defaultColWidth="9.140625" defaultRowHeight="12.75"/>
  <cols>
    <col min="1" max="1" width="7.140625" style="25" bestFit="1" customWidth="1"/>
    <col min="2" max="2" width="6.42578125" style="25" bestFit="1" customWidth="1"/>
    <col min="3" max="3" width="10.85546875" style="25" bestFit="1" customWidth="1"/>
    <col min="4" max="4" width="9.7109375" style="25" bestFit="1" customWidth="1"/>
    <col min="5" max="5" width="10.28515625" style="25" bestFit="1" customWidth="1"/>
    <col min="6" max="12" width="9.140625" style="25"/>
    <col min="13" max="13" width="10.7109375" style="25" bestFit="1" customWidth="1"/>
    <col min="14" max="14" width="10.42578125" style="25" bestFit="1" customWidth="1"/>
    <col min="15" max="16384" width="9.140625" style="25"/>
  </cols>
  <sheetData>
    <row r="1" spans="1:14" s="41" customFormat="1">
      <c r="A1" s="40" t="s">
        <v>118</v>
      </c>
      <c r="B1" s="40" t="s">
        <v>98</v>
      </c>
      <c r="C1" s="40" t="s">
        <v>119</v>
      </c>
      <c r="D1" s="40" t="s">
        <v>120</v>
      </c>
      <c r="E1" s="40" t="s">
        <v>121</v>
      </c>
      <c r="F1" s="40" t="s">
        <v>122</v>
      </c>
      <c r="G1" s="40" t="s">
        <v>110</v>
      </c>
      <c r="H1" s="40" t="s">
        <v>123</v>
      </c>
      <c r="I1" s="40" t="s">
        <v>124</v>
      </c>
      <c r="J1" s="40" t="s">
        <v>125</v>
      </c>
      <c r="K1" s="40" t="s">
        <v>111</v>
      </c>
      <c r="L1" s="40" t="s">
        <v>64</v>
      </c>
      <c r="M1" s="40" t="s">
        <v>126</v>
      </c>
      <c r="N1" s="40" t="s">
        <v>127</v>
      </c>
    </row>
    <row r="2" spans="1:14">
      <c r="A2" s="29" t="s">
        <v>28</v>
      </c>
      <c r="B2" s="29">
        <v>16</v>
      </c>
      <c r="C2" s="29">
        <v>0</v>
      </c>
      <c r="D2" s="29" t="s">
        <v>51</v>
      </c>
      <c r="E2" s="29" t="s">
        <v>39</v>
      </c>
      <c r="F2" s="29" t="s">
        <v>44</v>
      </c>
      <c r="G2" s="29">
        <v>0</v>
      </c>
      <c r="H2" s="29">
        <v>0</v>
      </c>
      <c r="I2" s="29" t="s">
        <v>58</v>
      </c>
      <c r="J2" s="28" t="s">
        <v>52</v>
      </c>
      <c r="K2" s="25" t="s">
        <v>60</v>
      </c>
      <c r="L2" s="25" t="s">
        <v>15</v>
      </c>
      <c r="M2" s="28" t="s">
        <v>632</v>
      </c>
      <c r="N2" s="25" t="s">
        <v>96</v>
      </c>
    </row>
    <row r="3" spans="1:14">
      <c r="A3" s="29"/>
      <c r="B3" s="29"/>
      <c r="C3" s="29"/>
      <c r="D3" s="29" t="s">
        <v>63</v>
      </c>
      <c r="E3" s="29"/>
      <c r="F3" s="29"/>
      <c r="G3" s="29"/>
      <c r="H3" s="29"/>
      <c r="I3" s="29"/>
      <c r="J3" s="28">
        <v>0</v>
      </c>
      <c r="M3" s="28">
        <v>9006</v>
      </c>
    </row>
    <row r="4" spans="1:14">
      <c r="A4" s="29"/>
      <c r="B4" s="29"/>
      <c r="C4" s="29"/>
      <c r="D4" s="29"/>
      <c r="E4" s="29"/>
      <c r="F4" s="29"/>
      <c r="G4" s="29"/>
      <c r="H4" s="29"/>
      <c r="I4" s="29"/>
      <c r="M4" s="28">
        <v>8014</v>
      </c>
    </row>
    <row r="5" spans="1:14">
      <c r="M5" s="28">
        <v>8004</v>
      </c>
    </row>
    <row r="6" spans="1:14">
      <c r="M6" s="28">
        <v>1015</v>
      </c>
    </row>
    <row r="7" spans="1:14">
      <c r="M7" s="28">
        <v>1002</v>
      </c>
    </row>
    <row r="8" spans="1:14">
      <c r="M8" s="28"/>
    </row>
    <row r="10" spans="1:14">
      <c r="M10" s="30" t="s">
        <v>763</v>
      </c>
    </row>
    <row r="11" spans="1:14">
      <c r="M11" s="28">
        <v>8014</v>
      </c>
    </row>
    <row r="13" spans="1:14">
      <c r="M13" s="28"/>
    </row>
    <row r="18" spans="13:13">
      <c r="M18" s="25" t="s">
        <v>764</v>
      </c>
    </row>
  </sheetData>
  <sheetProtection algorithmName="SHA-512" hashValue="fx3npgAoT0iGcVUFuAVTYLQJzcGgFoiHxhqLgmVGRuiRcAmqKDpvD0DrmAVxtIDdUJsBuO03ky5FEBpzMxsgCg==" saltValue="RcMho3H7GrmwFwAvVIHH8g==" spinCount="100000" sheet="1" objects="1" scenarios="1" selectLockedCells="1" selectUnlockedCells="1"/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43"/>
  <sheetViews>
    <sheetView workbookViewId="0">
      <selection activeCell="A47" sqref="A47"/>
    </sheetView>
  </sheetViews>
  <sheetFormatPr defaultColWidth="9.140625" defaultRowHeight="12.75"/>
  <cols>
    <col min="1" max="4" width="65" style="127" customWidth="1"/>
    <col min="5" max="16384" width="9.140625" style="127"/>
  </cols>
  <sheetData>
    <row r="1" spans="1:8" s="125" customFormat="1">
      <c r="A1" s="124" t="s">
        <v>328</v>
      </c>
      <c r="B1" s="124" t="s">
        <v>329</v>
      </c>
      <c r="C1" s="124" t="s">
        <v>330</v>
      </c>
      <c r="D1" s="124" t="s">
        <v>331</v>
      </c>
      <c r="G1" s="126" t="s">
        <v>328</v>
      </c>
      <c r="H1" s="126">
        <v>1</v>
      </c>
    </row>
    <row r="2" spans="1:8" s="125" customFormat="1">
      <c r="A2" s="125" t="s">
        <v>102</v>
      </c>
      <c r="B2" s="125" t="s">
        <v>332</v>
      </c>
      <c r="C2" s="125" t="s">
        <v>333</v>
      </c>
      <c r="D2" s="125" t="s">
        <v>334</v>
      </c>
      <c r="G2" s="126" t="s">
        <v>329</v>
      </c>
      <c r="H2" s="126">
        <v>2</v>
      </c>
    </row>
    <row r="3" spans="1:8">
      <c r="A3" s="127" t="s">
        <v>5</v>
      </c>
      <c r="B3" s="127" t="s">
        <v>335</v>
      </c>
      <c r="C3" s="127" t="s">
        <v>336</v>
      </c>
      <c r="D3" s="127" t="s">
        <v>337</v>
      </c>
      <c r="G3" s="128" t="s">
        <v>330</v>
      </c>
      <c r="H3" s="128">
        <v>3</v>
      </c>
    </row>
    <row r="4" spans="1:8">
      <c r="A4" s="127" t="s">
        <v>7</v>
      </c>
      <c r="B4" s="127" t="s">
        <v>338</v>
      </c>
      <c r="C4" s="127" t="s">
        <v>339</v>
      </c>
      <c r="D4" s="127" t="s">
        <v>340</v>
      </c>
      <c r="G4" s="128" t="s">
        <v>331</v>
      </c>
      <c r="H4" s="128">
        <v>4</v>
      </c>
    </row>
    <row r="5" spans="1:8">
      <c r="A5" s="127" t="s">
        <v>8</v>
      </c>
      <c r="B5" s="127" t="s">
        <v>341</v>
      </c>
      <c r="C5" s="127" t="s">
        <v>342</v>
      </c>
      <c r="D5" s="127" t="s">
        <v>343</v>
      </c>
    </row>
    <row r="6" spans="1:8">
      <c r="A6" s="127" t="s">
        <v>9</v>
      </c>
      <c r="B6" s="127" t="s">
        <v>344</v>
      </c>
      <c r="C6" s="127" t="s">
        <v>9</v>
      </c>
      <c r="D6" s="127" t="s">
        <v>345</v>
      </c>
    </row>
    <row r="7" spans="1:8" s="125" customFormat="1">
      <c r="A7" s="125" t="s">
        <v>21</v>
      </c>
      <c r="B7" s="125" t="s">
        <v>346</v>
      </c>
      <c r="C7" s="125" t="s">
        <v>347</v>
      </c>
      <c r="D7" s="125" t="s">
        <v>348</v>
      </c>
    </row>
    <row r="8" spans="1:8">
      <c r="A8" s="127" t="s">
        <v>6</v>
      </c>
      <c r="B8" s="127" t="s">
        <v>349</v>
      </c>
      <c r="C8" s="127" t="s">
        <v>350</v>
      </c>
      <c r="D8" s="127" t="s">
        <v>351</v>
      </c>
    </row>
    <row r="9" spans="1:8">
      <c r="A9" s="127" t="s">
        <v>20</v>
      </c>
      <c r="B9" s="127" t="s">
        <v>352</v>
      </c>
      <c r="C9" s="127" t="s">
        <v>353</v>
      </c>
      <c r="D9" s="127" t="s">
        <v>354</v>
      </c>
    </row>
    <row r="10" spans="1:8">
      <c r="A10" s="127" t="s">
        <v>12</v>
      </c>
      <c r="B10" s="127" t="s">
        <v>355</v>
      </c>
      <c r="C10" s="127" t="s">
        <v>356</v>
      </c>
      <c r="D10" s="127" t="s">
        <v>357</v>
      </c>
    </row>
    <row r="11" spans="1:8">
      <c r="A11" s="127" t="s">
        <v>1</v>
      </c>
      <c r="B11" s="127" t="s">
        <v>358</v>
      </c>
      <c r="C11" s="127" t="s">
        <v>359</v>
      </c>
      <c r="D11" s="127" t="s">
        <v>360</v>
      </c>
    </row>
    <row r="12" spans="1:8" s="125" customFormat="1">
      <c r="A12" s="125" t="s">
        <v>22</v>
      </c>
      <c r="B12" s="125" t="s">
        <v>361</v>
      </c>
      <c r="C12" s="125" t="s">
        <v>362</v>
      </c>
      <c r="D12" s="125" t="s">
        <v>363</v>
      </c>
    </row>
    <row r="13" spans="1:8">
      <c r="A13" s="127" t="s">
        <v>2</v>
      </c>
      <c r="B13" s="127" t="s">
        <v>364</v>
      </c>
      <c r="C13" s="127" t="s">
        <v>364</v>
      </c>
      <c r="D13" s="127" t="s">
        <v>365</v>
      </c>
    </row>
    <row r="14" spans="1:8">
      <c r="A14" s="127" t="s">
        <v>128</v>
      </c>
      <c r="B14" s="127" t="s">
        <v>366</v>
      </c>
      <c r="C14" s="127" t="s">
        <v>367</v>
      </c>
      <c r="D14" s="127" t="s">
        <v>368</v>
      </c>
    </row>
    <row r="15" spans="1:8">
      <c r="A15" s="127" t="s">
        <v>23</v>
      </c>
      <c r="B15" s="127" t="s">
        <v>369</v>
      </c>
      <c r="C15" s="127" t="s">
        <v>370</v>
      </c>
      <c r="D15" s="127" t="s">
        <v>371</v>
      </c>
    </row>
    <row r="16" spans="1:8">
      <c r="A16" s="127" t="s">
        <v>32</v>
      </c>
      <c r="B16" s="127" t="s">
        <v>372</v>
      </c>
      <c r="C16" s="127" t="s">
        <v>373</v>
      </c>
      <c r="D16" s="127" t="s">
        <v>374</v>
      </c>
    </row>
    <row r="17" spans="1:4">
      <c r="A17" s="127" t="s">
        <v>36</v>
      </c>
      <c r="B17" s="127" t="s">
        <v>375</v>
      </c>
      <c r="C17" s="127" t="s">
        <v>376</v>
      </c>
      <c r="D17" s="127" t="s">
        <v>377</v>
      </c>
    </row>
    <row r="18" spans="1:4">
      <c r="A18" s="127" t="s">
        <v>10</v>
      </c>
      <c r="B18" s="127" t="s">
        <v>378</v>
      </c>
      <c r="C18" s="127" t="s">
        <v>379</v>
      </c>
      <c r="D18" s="127" t="s">
        <v>380</v>
      </c>
    </row>
    <row r="19" spans="1:4">
      <c r="A19" s="127" t="s">
        <v>37</v>
      </c>
      <c r="B19" s="127" t="s">
        <v>381</v>
      </c>
      <c r="C19" s="127" t="s">
        <v>382</v>
      </c>
      <c r="D19" s="127" t="s">
        <v>383</v>
      </c>
    </row>
    <row r="20" spans="1:4">
      <c r="A20" s="127" t="s">
        <v>14</v>
      </c>
      <c r="B20" s="127" t="s">
        <v>384</v>
      </c>
      <c r="C20" s="127" t="s">
        <v>385</v>
      </c>
      <c r="D20" s="127" t="s">
        <v>386</v>
      </c>
    </row>
    <row r="21" spans="1:4">
      <c r="A21" s="127" t="s">
        <v>42</v>
      </c>
      <c r="B21" s="127" t="s">
        <v>387</v>
      </c>
      <c r="C21" s="127" t="s">
        <v>388</v>
      </c>
      <c r="D21" s="127" t="s">
        <v>389</v>
      </c>
    </row>
    <row r="22" spans="1:4">
      <c r="A22" s="127" t="s">
        <v>248</v>
      </c>
      <c r="B22" s="127" t="s">
        <v>390</v>
      </c>
      <c r="C22" s="127" t="s">
        <v>391</v>
      </c>
      <c r="D22" s="127" t="s">
        <v>392</v>
      </c>
    </row>
    <row r="23" spans="1:4">
      <c r="A23" s="127" t="s">
        <v>50</v>
      </c>
      <c r="B23" s="127" t="s">
        <v>393</v>
      </c>
      <c r="C23" s="127" t="s">
        <v>394</v>
      </c>
      <c r="D23" s="127" t="s">
        <v>395</v>
      </c>
    </row>
    <row r="24" spans="1:4">
      <c r="A24" s="127" t="s">
        <v>57</v>
      </c>
      <c r="B24" s="127" t="s">
        <v>396</v>
      </c>
      <c r="C24" s="127" t="s">
        <v>397</v>
      </c>
      <c r="D24" s="127" t="s">
        <v>398</v>
      </c>
    </row>
    <row r="25" spans="1:4">
      <c r="A25" s="127" t="s">
        <v>64</v>
      </c>
      <c r="B25" s="127" t="s">
        <v>399</v>
      </c>
      <c r="C25" s="127" t="s">
        <v>400</v>
      </c>
      <c r="D25" s="127" t="s">
        <v>401</v>
      </c>
    </row>
    <row r="26" spans="1:4">
      <c r="A26" s="127" t="s">
        <v>70</v>
      </c>
      <c r="B26" s="127" t="s">
        <v>402</v>
      </c>
      <c r="C26" s="127" t="s">
        <v>403</v>
      </c>
      <c r="D26" s="127" t="s">
        <v>404</v>
      </c>
    </row>
    <row r="27" spans="1:4">
      <c r="A27" s="127" t="s">
        <v>93</v>
      </c>
      <c r="B27" s="127" t="s">
        <v>405</v>
      </c>
      <c r="C27" s="127" t="s">
        <v>406</v>
      </c>
      <c r="D27" s="127" t="s">
        <v>407</v>
      </c>
    </row>
    <row r="28" spans="1:4">
      <c r="A28" s="127" t="s">
        <v>160</v>
      </c>
      <c r="B28" s="127" t="s">
        <v>408</v>
      </c>
      <c r="C28" s="127" t="s">
        <v>409</v>
      </c>
      <c r="D28" s="127" t="s">
        <v>410</v>
      </c>
    </row>
    <row r="29" spans="1:4">
      <c r="A29" s="127" t="s">
        <v>161</v>
      </c>
      <c r="B29" s="127" t="s">
        <v>411</v>
      </c>
      <c r="C29" s="127" t="s">
        <v>412</v>
      </c>
      <c r="D29" s="127" t="s">
        <v>413</v>
      </c>
    </row>
    <row r="30" spans="1:4" s="125" customFormat="1">
      <c r="A30" s="125" t="s">
        <v>3</v>
      </c>
      <c r="B30" s="125" t="s">
        <v>414</v>
      </c>
      <c r="C30" s="125" t="s">
        <v>415</v>
      </c>
      <c r="D30" s="125" t="s">
        <v>416</v>
      </c>
    </row>
    <row r="31" spans="1:4">
      <c r="A31" s="127" t="s">
        <v>114</v>
      </c>
      <c r="B31" s="127" t="s">
        <v>417</v>
      </c>
      <c r="C31" s="127" t="s">
        <v>418</v>
      </c>
      <c r="D31" s="127" t="s">
        <v>419</v>
      </c>
    </row>
    <row r="32" spans="1:4">
      <c r="A32" s="127" t="s">
        <v>420</v>
      </c>
      <c r="B32" s="127" t="s">
        <v>421</v>
      </c>
      <c r="C32" s="127" t="s">
        <v>422</v>
      </c>
      <c r="D32" s="127" t="s">
        <v>423</v>
      </c>
    </row>
    <row r="33" spans="1:4">
      <c r="A33" s="127" t="s">
        <v>131</v>
      </c>
      <c r="B33" s="127" t="s">
        <v>424</v>
      </c>
      <c r="C33" s="127" t="s">
        <v>425</v>
      </c>
      <c r="D33" s="127" t="s">
        <v>426</v>
      </c>
    </row>
    <row r="34" spans="1:4">
      <c r="A34" s="127" t="s">
        <v>132</v>
      </c>
      <c r="B34" s="127" t="s">
        <v>427</v>
      </c>
      <c r="C34" s="127" t="s">
        <v>428</v>
      </c>
      <c r="D34" s="127" t="s">
        <v>429</v>
      </c>
    </row>
    <row r="35" spans="1:4">
      <c r="A35" s="127" t="s">
        <v>133</v>
      </c>
      <c r="B35" s="127" t="s">
        <v>430</v>
      </c>
      <c r="C35" s="127" t="s">
        <v>431</v>
      </c>
      <c r="D35" s="127" t="s">
        <v>432</v>
      </c>
    </row>
    <row r="36" spans="1:4">
      <c r="A36" s="127" t="s">
        <v>134</v>
      </c>
      <c r="B36" s="127" t="s">
        <v>433</v>
      </c>
      <c r="C36" s="127" t="s">
        <v>434</v>
      </c>
      <c r="D36" s="127" t="s">
        <v>435</v>
      </c>
    </row>
    <row r="37" spans="1:4">
      <c r="A37" s="127" t="s">
        <v>135</v>
      </c>
      <c r="B37" s="127" t="s">
        <v>436</v>
      </c>
      <c r="C37" s="127" t="s">
        <v>437</v>
      </c>
      <c r="D37" s="127" t="s">
        <v>438</v>
      </c>
    </row>
    <row r="38" spans="1:4">
      <c r="A38" s="127" t="s">
        <v>136</v>
      </c>
      <c r="B38" s="127" t="s">
        <v>439</v>
      </c>
      <c r="C38" s="127" t="s">
        <v>440</v>
      </c>
      <c r="D38" s="127" t="s">
        <v>441</v>
      </c>
    </row>
    <row r="39" spans="1:4">
      <c r="A39" s="127" t="s">
        <v>137</v>
      </c>
      <c r="B39" s="127" t="s">
        <v>442</v>
      </c>
      <c r="C39" s="127" t="s">
        <v>443</v>
      </c>
      <c r="D39" s="127" t="s">
        <v>444</v>
      </c>
    </row>
    <row r="40" spans="1:4">
      <c r="A40" s="127" t="s">
        <v>138</v>
      </c>
      <c r="B40" s="127" t="s">
        <v>445</v>
      </c>
      <c r="C40" s="127" t="s">
        <v>446</v>
      </c>
      <c r="D40" s="127" t="s">
        <v>447</v>
      </c>
    </row>
    <row r="41" spans="1:4">
      <c r="A41" s="127" t="s">
        <v>139</v>
      </c>
      <c r="B41" s="127" t="s">
        <v>448</v>
      </c>
      <c r="C41" s="127" t="s">
        <v>449</v>
      </c>
      <c r="D41" s="127" t="s">
        <v>450</v>
      </c>
    </row>
    <row r="42" spans="1:4">
      <c r="A42" s="127" t="s">
        <v>17</v>
      </c>
      <c r="B42" s="127" t="s">
        <v>451</v>
      </c>
      <c r="C42" s="127" t="s">
        <v>452</v>
      </c>
      <c r="D42" s="127" t="s">
        <v>453</v>
      </c>
    </row>
    <row r="43" spans="1:4">
      <c r="A43" s="127" t="s">
        <v>101</v>
      </c>
      <c r="B43" s="127" t="s">
        <v>454</v>
      </c>
      <c r="C43" s="127" t="s">
        <v>455</v>
      </c>
      <c r="D43" s="127" t="s">
        <v>456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2">
    <pageSetUpPr fitToPage="1"/>
  </sheetPr>
  <dimension ref="A1:R48"/>
  <sheetViews>
    <sheetView zoomScale="90" zoomScaleNormal="90" zoomScaleSheetLayoutView="75" workbookViewId="0">
      <selection activeCell="C51" sqref="C51"/>
    </sheetView>
  </sheetViews>
  <sheetFormatPr defaultColWidth="9.140625" defaultRowHeight="12.75"/>
  <cols>
    <col min="1" max="1" width="10.140625" style="65" customWidth="1"/>
    <col min="2" max="2" width="7.28515625" style="65" bestFit="1" customWidth="1"/>
    <col min="3" max="8" width="10.140625" style="65" customWidth="1"/>
    <col min="9" max="9" width="14.85546875" style="65" customWidth="1"/>
    <col min="10" max="14" width="10.140625" style="65" customWidth="1"/>
    <col min="15" max="15" width="31" style="65" customWidth="1"/>
    <col min="16" max="16" width="26.5703125" style="65" customWidth="1"/>
    <col min="17" max="17" width="21.140625" style="65" customWidth="1"/>
    <col min="18" max="16384" width="9.140625" style="65"/>
  </cols>
  <sheetData>
    <row r="1" spans="1:18" s="51" customFormat="1" ht="15.75">
      <c r="A1" s="2" t="s">
        <v>11</v>
      </c>
      <c r="B1" s="2"/>
      <c r="C1" s="2"/>
      <c r="D1" s="2"/>
      <c r="E1" s="3"/>
      <c r="F1" s="3"/>
      <c r="G1" s="3"/>
      <c r="H1" s="3"/>
      <c r="J1" s="3"/>
      <c r="K1" s="3"/>
      <c r="L1" s="3"/>
      <c r="M1" s="3"/>
      <c r="N1" s="3"/>
      <c r="O1" s="6"/>
      <c r="P1" s="6"/>
      <c r="Q1" s="6" t="s">
        <v>18</v>
      </c>
    </row>
    <row r="2" spans="1:18" s="51" customFormat="1" ht="15.75" customHeight="1">
      <c r="A2" s="4" t="s">
        <v>4</v>
      </c>
      <c r="B2" s="4"/>
      <c r="C2" s="4"/>
      <c r="D2" s="4"/>
      <c r="E2" s="52"/>
      <c r="F2" s="52"/>
      <c r="G2" s="52"/>
      <c r="H2" s="52"/>
      <c r="I2" s="52"/>
      <c r="J2" s="5" t="s">
        <v>19</v>
      </c>
      <c r="K2" s="52"/>
      <c r="L2" s="5" t="s">
        <v>13</v>
      </c>
      <c r="M2" s="52"/>
      <c r="N2" s="52"/>
      <c r="O2" s="53"/>
      <c r="P2" s="53"/>
      <c r="Q2" s="53" t="s">
        <v>0</v>
      </c>
    </row>
    <row r="3" spans="1:18" s="57" customFormat="1" ht="40.5" customHeight="1">
      <c r="A3" s="140" t="str">
        <f>VLOOKUP('Nemo překlady'!A2,'Nemo překlady'!A:D,VLOOKUP($Q$3,'Nemo překlady'!$G$1:$H$4,2,0),0)</f>
        <v>Bon de commande: rouleaux intérieurs en tissu</v>
      </c>
      <c r="B3" s="54"/>
      <c r="C3" s="54"/>
      <c r="D3" s="54"/>
      <c r="E3" s="54"/>
      <c r="F3" s="55"/>
      <c r="G3" s="56"/>
      <c r="I3" s="58"/>
      <c r="J3" s="58"/>
      <c r="K3" s="58"/>
      <c r="L3" s="58"/>
      <c r="M3" s="58"/>
      <c r="N3" s="58"/>
      <c r="Q3" s="129" t="s">
        <v>331</v>
      </c>
    </row>
    <row r="4" spans="1:18" s="62" customFormat="1" ht="20.25" customHeight="1">
      <c r="A4" s="60" t="s">
        <v>140</v>
      </c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P4" s="63"/>
      <c r="Q4" s="63"/>
    </row>
    <row r="5" spans="1:18" s="62" customFormat="1" ht="15" customHeight="1" thickBot="1"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P5" s="64"/>
      <c r="Q5" s="64"/>
    </row>
    <row r="6" spans="1:18" s="62" customFormat="1" ht="15" customHeight="1" thickBot="1">
      <c r="A6" s="167" t="str">
        <f>VLOOKUP('Nemo překlady'!A3,'Nemo překlady'!A:D,VLOOKUP($Q$3,'Nemo překlady'!$G$1:$H$4,2,0),0)</f>
        <v>Commande</v>
      </c>
      <c r="B6" s="168"/>
      <c r="C6" s="168"/>
      <c r="D6" s="168"/>
      <c r="E6" s="168"/>
      <c r="F6" s="169"/>
      <c r="H6" s="167" t="str">
        <f>VLOOKUP('Nemo překlady'!A8,'Nemo překlady'!A:D,VLOOKUP($Q$3,'Nemo překlady'!$G$1:$H$4,2,0),0)</f>
        <v>Client</v>
      </c>
      <c r="I6" s="168"/>
      <c r="J6" s="168"/>
      <c r="K6" s="168"/>
      <c r="L6" s="169"/>
      <c r="M6" s="61"/>
      <c r="N6" s="61"/>
    </row>
    <row r="7" spans="1:18" s="62" customFormat="1" ht="15" customHeight="1" thickTop="1">
      <c r="A7" s="170" t="str">
        <f>VLOOKUP('Nemo překlady'!A4,'Nemo překlady'!A:D,VLOOKUP($Q$3,'Nemo překlady'!$G$1:$H$4,2,0),0)</f>
        <v>Numero de commande</v>
      </c>
      <c r="B7" s="222"/>
      <c r="C7" s="226"/>
      <c r="D7" s="226"/>
      <c r="E7" s="226"/>
      <c r="F7" s="227"/>
      <c r="H7" s="178" t="str">
        <f>VLOOKUP('Nemo překlady'!A9,'Nemo překlady'!A:D,VLOOKUP($Q$3,'Nemo překlady'!$G$1:$H$4,2,0),0)</f>
        <v xml:space="preserve"> </v>
      </c>
      <c r="I7" s="179"/>
      <c r="J7" s="180"/>
      <c r="K7" s="181"/>
      <c r="L7" s="182"/>
      <c r="M7" s="61"/>
      <c r="N7" s="61"/>
    </row>
    <row r="8" spans="1:18" s="62" customFormat="1" ht="15" customHeight="1">
      <c r="A8" s="172"/>
      <c r="B8" s="223"/>
      <c r="C8" s="224"/>
      <c r="D8" s="224"/>
      <c r="E8" s="224"/>
      <c r="F8" s="225"/>
      <c r="H8" s="172" t="str">
        <f>VLOOKUP('Nemo překlady'!A10,'Nemo překlady'!A:D,VLOOKUP($Q$3,'Nemo překlady'!$G$1:$H$4,2,0),0)</f>
        <v>VAT</v>
      </c>
      <c r="I8" s="173"/>
      <c r="J8" s="183"/>
      <c r="K8" s="184"/>
      <c r="L8" s="185"/>
      <c r="M8" s="61"/>
      <c r="N8" s="61"/>
    </row>
    <row r="9" spans="1:18" s="62" customFormat="1" ht="15" customHeight="1">
      <c r="A9" s="172" t="str">
        <f>VLOOKUP('Nemo překlady'!A5,'Nemo překlady'!A:D,VLOOKUP($Q$3,'Nemo překlady'!$G$1:$H$4,2,0),0)</f>
        <v>Commandé le</v>
      </c>
      <c r="B9" s="223"/>
      <c r="C9" s="224"/>
      <c r="D9" s="224"/>
      <c r="E9" s="224"/>
      <c r="F9" s="225"/>
      <c r="H9" s="186" t="str">
        <f>VLOOKUP('Nemo překlady'!A11,'Nemo překlady'!A:D,VLOOKUP($Q$3,'Nemo překlady'!$G$1:$H$4,2,0),0)</f>
        <v>Adresse de facturation</v>
      </c>
      <c r="I9" s="187"/>
      <c r="J9" s="188"/>
      <c r="K9" s="189"/>
      <c r="L9" s="190"/>
      <c r="M9" s="61"/>
      <c r="N9" s="61"/>
    </row>
    <row r="10" spans="1:18" s="62" customFormat="1" ht="15" customHeight="1">
      <c r="A10" s="172"/>
      <c r="B10" s="223"/>
      <c r="C10" s="224"/>
      <c r="D10" s="224"/>
      <c r="E10" s="224"/>
      <c r="F10" s="225"/>
      <c r="H10" s="186"/>
      <c r="I10" s="187"/>
      <c r="J10" s="188"/>
      <c r="K10" s="189"/>
      <c r="L10" s="190"/>
      <c r="M10" s="61"/>
      <c r="N10" s="61"/>
    </row>
    <row r="11" spans="1:18" ht="15" customHeight="1">
      <c r="A11" s="172" t="str">
        <f>VLOOKUP('Nemo překlady'!A6,'Nemo překlady'!A:D,VLOOKUP($Q$3,'Nemo překlady'!$G$1:$H$4,2,0),0)</f>
        <v>Téléphone</v>
      </c>
      <c r="B11" s="223"/>
      <c r="C11" s="224"/>
      <c r="D11" s="224"/>
      <c r="E11" s="224"/>
      <c r="F11" s="225"/>
      <c r="H11" s="186"/>
      <c r="I11" s="187"/>
      <c r="J11" s="191"/>
      <c r="K11" s="192"/>
      <c r="L11" s="193"/>
      <c r="M11" s="66"/>
      <c r="N11" s="66"/>
    </row>
    <row r="12" spans="1:18" ht="15" customHeight="1">
      <c r="A12" s="172"/>
      <c r="B12" s="223"/>
      <c r="C12" s="224"/>
      <c r="D12" s="224"/>
      <c r="E12" s="224"/>
      <c r="F12" s="225"/>
      <c r="H12" s="194" t="str">
        <f>VLOOKUP('Nemo překlady'!A12,'Nemo překlady'!A:D,VLOOKUP($Q$3,'Nemo překlady'!$G$1:$H$4,2,0),0)</f>
        <v>Adresse de livraison</v>
      </c>
      <c r="I12" s="195"/>
      <c r="J12" s="200"/>
      <c r="K12" s="201"/>
      <c r="L12" s="202"/>
      <c r="M12" s="66"/>
      <c r="N12" s="66"/>
    </row>
    <row r="13" spans="1:18" ht="15" customHeight="1">
      <c r="A13" s="172" t="str">
        <f>VLOOKUP('Nemo překlady'!A7,'Nemo překlady'!A:D,VLOOKUP($Q$3,'Nemo překlady'!$G$1:$H$4,2,0),0)</f>
        <v>Date de livraison</v>
      </c>
      <c r="B13" s="223"/>
      <c r="C13" s="224"/>
      <c r="D13" s="224"/>
      <c r="E13" s="224"/>
      <c r="F13" s="225"/>
      <c r="H13" s="196"/>
      <c r="I13" s="197"/>
      <c r="J13" s="200"/>
      <c r="K13" s="201"/>
      <c r="L13" s="202"/>
      <c r="M13" s="66"/>
      <c r="N13" s="66"/>
    </row>
    <row r="14" spans="1:18" ht="15" customHeight="1" thickBot="1">
      <c r="A14" s="205"/>
      <c r="B14" s="228"/>
      <c r="C14" s="229"/>
      <c r="D14" s="229"/>
      <c r="E14" s="229"/>
      <c r="F14" s="230"/>
      <c r="H14" s="198"/>
      <c r="I14" s="199"/>
      <c r="J14" s="209"/>
      <c r="K14" s="210"/>
      <c r="L14" s="211"/>
      <c r="M14" s="66"/>
      <c r="N14" s="66"/>
    </row>
    <row r="15" spans="1:18" ht="21.75" customHeight="1" thickBot="1">
      <c r="A15" s="67"/>
      <c r="B15" s="67"/>
      <c r="C15" s="68"/>
      <c r="D15" s="68"/>
      <c r="E15" s="212"/>
      <c r="F15" s="212"/>
      <c r="G15" s="212"/>
      <c r="H15" s="212"/>
      <c r="I15" s="212"/>
      <c r="J15" s="66"/>
      <c r="K15" s="66"/>
      <c r="L15" s="66"/>
      <c r="M15" s="66"/>
      <c r="N15" s="66"/>
      <c r="P15" s="67"/>
      <c r="Q15" s="67"/>
    </row>
    <row r="16" spans="1:18" s="70" customFormat="1" ht="36.75" customHeight="1" thickBot="1">
      <c r="A16" s="131" t="str">
        <f>VLOOKUP('Nemo překlady'!A13,'Nemo překlady'!A:D,VLOOKUP($Q$3,'Nemo překlady'!$G$1:$H$4,2,0),0)</f>
        <v>Repere</v>
      </c>
      <c r="B16" s="132" t="str">
        <f>VLOOKUP('Nemo překlady'!A14,'Nemo překlady'!A:D,VLOOKUP($Q$3,'Nemo překlady'!$G$1:$H$4,2,0),0)</f>
        <v>Pcs</v>
      </c>
      <c r="C16" s="133" t="str">
        <f>VLOOKUP('Nemo překlady'!A15,'Nemo překlady'!A:D,VLOOKUP($Q$3,'Nemo překlady'!$G$1:$H$4,2,0),0)</f>
        <v>Type de produit</v>
      </c>
      <c r="D16" s="133" t="str">
        <f>VLOOKUP('Nemo překlady'!A16,'Nemo překlady'!A:D,VLOOKUP($Q$3,'Nemo překlady'!$G$1:$H$4,2,0),0)</f>
        <v>Diametre de tube</v>
      </c>
      <c r="E16" s="133" t="str">
        <f>VLOOKUP('Nemo překlady'!A17,'Nemo překlady'!A:D,VLOOKUP($Q$3,'Nemo překlady'!$G$1:$H$4,2,0),0)</f>
        <v>Largeur en mm</v>
      </c>
      <c r="F16" s="133" t="str">
        <f>VLOOKUP('Nemo překlady'!A18,'Nemo překlady'!A:D,VLOOKUP($Q$3,'Nemo překlady'!$G$1:$H$4,2,0),0)</f>
        <v>hauteur en mm</v>
      </c>
      <c r="G16" s="133" t="str">
        <f>VLOOKUP('Nemo překlady'!A19,'Nemo překlady'!A:D,VLOOKUP($Q$3,'Nemo překlady'!$G$1:$H$4,2,0),0)</f>
        <v>Commande L/P</v>
      </c>
      <c r="H16" s="133" t="str">
        <f>VLOOKUP('Nemo překlady'!A20,'Nemo překlady'!A:D,VLOOKUP($Q$3,'Nemo překlady'!$G$1:$H$4,2,0),0)</f>
        <v>longeur de manoeuvre en mm</v>
      </c>
      <c r="I16" s="133" t="str">
        <f>VLOOKUP('Nemo překlady'!A21,'Nemo překlady'!A:D,VLOOKUP($Q$3,'Nemo překlady'!$G$1:$H$4,2,0),0)</f>
        <v>Couleur de tissu</v>
      </c>
      <c r="J16" s="133" t="str">
        <f>VLOOKUP('Nemo překlady'!A22,'Nemo překlady'!A:D,VLOOKUP($Q$3,'Nemo překlady'!$G$1:$H$4,2,0),0)</f>
        <v>Enroulement de tissu</v>
      </c>
      <c r="K16" s="133" t="str">
        <f>VLOOKUP('Nemo překlady'!A23,'Nemo překlady'!A:D,VLOOKUP($Q$3,'Nemo překlady'!$G$1:$H$4,2,0),0)</f>
        <v>barre finale</v>
      </c>
      <c r="L16" s="133" t="str">
        <f>VLOOKUP('Nemo překlady'!A24,'Nemo překlady'!A:D,VLOOKUP($Q$3,'Nemo překlady'!$G$1:$H$4,2,0),0)</f>
        <v>couleur de composants laqués</v>
      </c>
      <c r="M16" s="133" t="str">
        <f>VLOOKUP('Nemo překlady'!A25,'Nemo překlady'!A:D,VLOOKUP($Q$3,'Nemo překlady'!$G$1:$H$4,2,0),0)</f>
        <v>Fixation</v>
      </c>
      <c r="N16" s="151" t="s">
        <v>633</v>
      </c>
      <c r="O16" s="134" t="str">
        <f>VLOOKUP('Nemo překlady'!A26,'Nemo překlady'!A:D,VLOOKUP($Q$3,'Nemo překlady'!$G$1:$H$4,2,0),0)</f>
        <v>vérification de largeur</v>
      </c>
      <c r="P16" s="135" t="str">
        <f>VLOOKUP('Nemo překlady'!A27,'Nemo překlady'!A:D,VLOOKUP($Q$3,'Nemo překlady'!$G$1:$H$4,2,0),0)</f>
        <v>vérification de hauteur</v>
      </c>
      <c r="Q16" s="135" t="str">
        <f>VLOOKUP('Nemo překlady'!A28,'Nemo překlady'!A:D,VLOOKUP($Q$3,'Nemo překlady'!$G$1:$H$4,2,0),0)</f>
        <v>Notes</v>
      </c>
      <c r="R16" s="69"/>
    </row>
    <row r="17" spans="1:18" ht="15" customHeight="1" thickBot="1">
      <c r="A17" s="71">
        <v>1</v>
      </c>
      <c r="B17" s="71">
        <v>2</v>
      </c>
      <c r="C17" s="71">
        <v>3</v>
      </c>
      <c r="D17" s="71">
        <v>4</v>
      </c>
      <c r="E17" s="71">
        <v>5</v>
      </c>
      <c r="F17" s="71">
        <v>6</v>
      </c>
      <c r="G17" s="71">
        <v>7</v>
      </c>
      <c r="H17" s="71">
        <v>8</v>
      </c>
      <c r="I17" s="71">
        <v>9</v>
      </c>
      <c r="J17" s="71">
        <v>10</v>
      </c>
      <c r="K17" s="71">
        <v>11</v>
      </c>
      <c r="L17" s="71">
        <v>12</v>
      </c>
      <c r="M17" s="71">
        <v>13</v>
      </c>
      <c r="N17" s="71">
        <v>14</v>
      </c>
      <c r="O17" s="72"/>
      <c r="Q17" s="67"/>
      <c r="R17" s="67"/>
    </row>
    <row r="18" spans="1:18" ht="21" customHeight="1">
      <c r="A18" s="98"/>
      <c r="B18" s="74"/>
      <c r="C18" s="109" t="str">
        <f>IF($B18=""," ","RRb")</f>
        <v xml:space="preserve"> </v>
      </c>
      <c r="D18" s="109" t="str">
        <f>IF($B18=""," ",15)</f>
        <v xml:space="preserve"> </v>
      </c>
      <c r="E18" s="75"/>
      <c r="F18" s="75"/>
      <c r="G18" s="76"/>
      <c r="H18" s="75"/>
      <c r="I18" s="76"/>
      <c r="J18" s="76"/>
      <c r="K18" s="76"/>
      <c r="L18" s="76"/>
      <c r="M18" s="76"/>
      <c r="N18" s="148"/>
      <c r="O18" s="112" t="str">
        <f>IF($I18&lt;&gt;"",IF(($E18*$F18/1000000*VLOOKUP($I18,help_látky!$A$3:$C$142,3,FALSE))&lt;=VLOOKUP($D18,help_látky!$G$3:$J$8,4,FALSE),IF($E18&lt;=VLOOKUP($D18,help_látky!$G$3:$J$8,3,FALSE),"OK","Překročena max.šířka trubky"),"Překročena max.hmotnost na trubku"),"")</f>
        <v/>
      </c>
      <c r="P18" s="119" t="str">
        <f>IF($I18&lt;&gt;"",IF(OR(AND(VLOOKUP($I18,help_látky!$A$3:$C$142,3,FALSE)&lt;=help_látky!$K$1,$F18&lt;=VLOOKUP($D18,help_látky!$G$2:$L$8,5,FALSE)),AND(VLOOKUP($I18,help_látky!$A$3:$C$142,3,FALSE)&gt;help_látky!$K$1,$F18&lt;=VLOOKUP($D18,help_látky!$G$2:$L$8,6,FALSE))),"OK","Překročena max.výška látky"),"")</f>
        <v/>
      </c>
      <c r="Q18" s="116"/>
      <c r="R18" s="67"/>
    </row>
    <row r="19" spans="1:18" ht="21" customHeight="1">
      <c r="A19" s="99"/>
      <c r="B19" s="78"/>
      <c r="C19" s="110" t="str">
        <f t="shared" ref="C19:C28" si="0">IF($B19=""," ","RRb")</f>
        <v xml:space="preserve"> </v>
      </c>
      <c r="D19" s="111" t="str">
        <f t="shared" ref="D19:D28" si="1">IF($B19=""," ",15)</f>
        <v xml:space="preserve"> </v>
      </c>
      <c r="E19" s="79"/>
      <c r="F19" s="79"/>
      <c r="G19" s="80"/>
      <c r="H19" s="79"/>
      <c r="I19" s="80"/>
      <c r="J19" s="80"/>
      <c r="K19" s="80"/>
      <c r="L19" s="80"/>
      <c r="M19" s="80"/>
      <c r="N19" s="149"/>
      <c r="O19" s="113" t="str">
        <f>IF($I19&lt;&gt;"",IF(($E19*$F19/1000000*VLOOKUP($I19,help_látky!$A$3:$C$142,3,FALSE))&lt;=VLOOKUP($D19,help_látky!$G$3:$J$8,4,FALSE),IF($E19&lt;=VLOOKUP($D19,help_látky!$G$3:$J$8,3,FALSE),"OK","Překročili jste max.šířku trubky"),"Překročili jste max.hmotnost na trubku"),"")</f>
        <v/>
      </c>
      <c r="P19" s="120" t="str">
        <f>IF($I19&lt;&gt;"",IF(OR(AND(VLOOKUP($I19,help_látky!$A$3:$C$142,3,FALSE)&lt;=help_látky!$K$1,$F19&lt;=VLOOKUP($D19,help_látky!$G$2:$L$8,5,FALSE)),AND(VLOOKUP($I19,help_látky!$A$3:$C$142,3,FALSE)&gt;help_látky!$K$1,$F19&lt;=VLOOKUP($D19,help_látky!$G$2:$L$8,6,FALSE))),"OK","Překročena max.výška látky"),"")</f>
        <v/>
      </c>
      <c r="Q19" s="117"/>
      <c r="R19" s="67"/>
    </row>
    <row r="20" spans="1:18" ht="21" customHeight="1">
      <c r="A20" s="99"/>
      <c r="B20" s="78"/>
      <c r="C20" s="111" t="str">
        <f t="shared" si="0"/>
        <v xml:space="preserve"> </v>
      </c>
      <c r="D20" s="111" t="str">
        <f t="shared" si="1"/>
        <v xml:space="preserve"> </v>
      </c>
      <c r="E20" s="79"/>
      <c r="F20" s="79"/>
      <c r="G20" s="80"/>
      <c r="H20" s="79"/>
      <c r="I20" s="80"/>
      <c r="J20" s="80"/>
      <c r="K20" s="80"/>
      <c r="L20" s="80"/>
      <c r="M20" s="80"/>
      <c r="N20" s="149"/>
      <c r="O20" s="113" t="str">
        <f>IF($I20&lt;&gt;"",IF(($E20*$F20/1000000*VLOOKUP($I20,help_látky!$A$3:$C$142,3,FALSE))&lt;=VLOOKUP($D20,help_látky!$G$3:$J$8,4,FALSE),IF($E20&lt;=VLOOKUP($D20,help_látky!$G$3:$J$8,3,FALSE),"OK","Překročili jste max.šířku trubky"),"Překročili jste max.hmotnost na trubku"),"")</f>
        <v/>
      </c>
      <c r="P20" s="120" t="str">
        <f>IF($I20&lt;&gt;"",IF(OR(AND(VLOOKUP($I20,help_látky!$A$3:$C$142,3,FALSE)&lt;=help_látky!$K$1,$F20&lt;=VLOOKUP($D20,help_látky!$G$2:$L$8,5,FALSE)),AND(VLOOKUP($I20,help_látky!$A$3:$C$142,3,FALSE)&gt;help_látky!$K$1,$F20&lt;=VLOOKUP($D20,help_látky!$G$2:$L$8,6,FALSE))),"OK","Překročena max.výška látky"),"")</f>
        <v/>
      </c>
      <c r="Q20" s="117"/>
      <c r="R20" s="67"/>
    </row>
    <row r="21" spans="1:18" ht="21" customHeight="1">
      <c r="A21" s="99"/>
      <c r="B21" s="78"/>
      <c r="C21" s="111" t="str">
        <f t="shared" si="0"/>
        <v xml:space="preserve"> </v>
      </c>
      <c r="D21" s="111" t="str">
        <f t="shared" si="1"/>
        <v xml:space="preserve"> </v>
      </c>
      <c r="E21" s="79"/>
      <c r="F21" s="79"/>
      <c r="G21" s="80"/>
      <c r="H21" s="79"/>
      <c r="I21" s="80"/>
      <c r="J21" s="80"/>
      <c r="K21" s="80"/>
      <c r="L21" s="80"/>
      <c r="M21" s="80"/>
      <c r="N21" s="149"/>
      <c r="O21" s="113" t="str">
        <f>IF($I21&lt;&gt;"",IF(($E21*$F21/1000000*VLOOKUP($I21,help_látky!$A$3:$C$142,3,FALSE))&lt;=VLOOKUP($D21,help_látky!$G$3:$J$8,4,FALSE),IF($E21&lt;=VLOOKUP($D21,help_látky!$G$3:$J$8,3,FALSE),"OK","Překročili jste max.šířku trubky"),"Překročili jste max.hmotnost na trubku"),"")</f>
        <v/>
      </c>
      <c r="P21" s="120" t="str">
        <f>IF($I21&lt;&gt;"",IF(OR(AND(VLOOKUP($I21,help_látky!$A$3:$C$142,3,FALSE)&lt;=help_látky!$K$1,$F21&lt;=VLOOKUP($D21,help_látky!$G$2:$L$8,5,FALSE)),AND(VLOOKUP($I21,help_látky!$A$3:$C$142,3,FALSE)&gt;help_látky!$K$1,$F21&lt;=VLOOKUP($D21,help_látky!$G$2:$L$8,6,FALSE))),"OK","Překročena max.výška látky"),"")</f>
        <v/>
      </c>
      <c r="Q21" s="117"/>
      <c r="R21" s="67"/>
    </row>
    <row r="22" spans="1:18" ht="21" customHeight="1">
      <c r="A22" s="99"/>
      <c r="B22" s="78"/>
      <c r="C22" s="111" t="str">
        <f t="shared" si="0"/>
        <v xml:space="preserve"> </v>
      </c>
      <c r="D22" s="111" t="str">
        <f t="shared" si="1"/>
        <v xml:space="preserve"> </v>
      </c>
      <c r="E22" s="79"/>
      <c r="F22" s="79"/>
      <c r="G22" s="80"/>
      <c r="H22" s="79"/>
      <c r="I22" s="80"/>
      <c r="J22" s="80"/>
      <c r="K22" s="80"/>
      <c r="L22" s="80"/>
      <c r="M22" s="80"/>
      <c r="N22" s="149"/>
      <c r="O22" s="113" t="str">
        <f>IF($I22&lt;&gt;"",IF(($E22*$F22/1000000*VLOOKUP($I22,help_látky!$A$3:$C$142,3,FALSE))&lt;=VLOOKUP($D22,help_látky!$G$3:$J$8,4,FALSE),IF($E22&lt;=VLOOKUP($D22,help_látky!$G$3:$J$8,3,FALSE),"OK","Překročili jste max.šířku trubky"),"Překročili jste max.hmotnost na trubku"),"")</f>
        <v/>
      </c>
      <c r="P22" s="120" t="str">
        <f>IF($I22&lt;&gt;"",IF(OR(AND(VLOOKUP($I22,help_látky!$A$3:$C$142,3,FALSE)&lt;=help_látky!$K$1,$F22&lt;=VLOOKUP($D22,help_látky!$G$2:$L$8,5,FALSE)),AND(VLOOKUP($I22,help_látky!$A$3:$C$142,3,FALSE)&gt;help_látky!$K$1,$F22&lt;=VLOOKUP($D22,help_látky!$G$2:$L$8,6,FALSE))),"OK","Překročena max.výška látky"),"")</f>
        <v/>
      </c>
      <c r="Q22" s="117"/>
      <c r="R22" s="67"/>
    </row>
    <row r="23" spans="1:18" ht="21" customHeight="1">
      <c r="A23" s="99"/>
      <c r="B23" s="78"/>
      <c r="C23" s="111" t="str">
        <f t="shared" si="0"/>
        <v xml:space="preserve"> </v>
      </c>
      <c r="D23" s="111" t="str">
        <f t="shared" si="1"/>
        <v xml:space="preserve"> </v>
      </c>
      <c r="E23" s="79"/>
      <c r="F23" s="79"/>
      <c r="G23" s="80"/>
      <c r="H23" s="79"/>
      <c r="I23" s="80"/>
      <c r="J23" s="80"/>
      <c r="K23" s="80"/>
      <c r="L23" s="80"/>
      <c r="M23" s="80"/>
      <c r="N23" s="149"/>
      <c r="O23" s="113" t="str">
        <f>IF($I23&lt;&gt;"",IF(($E23*$F23/1000000*VLOOKUP($I23,help_látky!$A$3:$C$142,3,FALSE))&lt;=VLOOKUP($D23,help_látky!$G$3:$J$8,4,FALSE),IF($E23&lt;=VLOOKUP($D23,help_látky!$G$3:$J$8,3,FALSE),"OK","Překročili jste max.šířku trubky"),"Překročili jste max.hmotnost na trubku"),"")</f>
        <v/>
      </c>
      <c r="P23" s="120" t="str">
        <f>IF($I23&lt;&gt;"",IF(OR(AND(VLOOKUP($I23,help_látky!$A$3:$C$142,3,FALSE)&lt;=help_látky!$K$1,$F23&lt;=VLOOKUP($D23,help_látky!$G$2:$L$8,5,FALSE)),AND(VLOOKUP($I23,help_látky!$A$3:$C$142,3,FALSE)&gt;help_látky!$K$1,$F23&lt;=VLOOKUP($D23,help_látky!$G$2:$L$8,6,FALSE))),"OK","Překročena max.výška látky"),"")</f>
        <v/>
      </c>
      <c r="Q23" s="117"/>
      <c r="R23" s="67"/>
    </row>
    <row r="24" spans="1:18" ht="21" customHeight="1">
      <c r="A24" s="99"/>
      <c r="B24" s="78"/>
      <c r="C24" s="111" t="str">
        <f t="shared" si="0"/>
        <v xml:space="preserve"> </v>
      </c>
      <c r="D24" s="111" t="str">
        <f t="shared" si="1"/>
        <v xml:space="preserve"> </v>
      </c>
      <c r="E24" s="79"/>
      <c r="F24" s="79"/>
      <c r="G24" s="80"/>
      <c r="H24" s="79"/>
      <c r="I24" s="80"/>
      <c r="J24" s="80"/>
      <c r="K24" s="80"/>
      <c r="L24" s="80"/>
      <c r="M24" s="80"/>
      <c r="N24" s="149"/>
      <c r="O24" s="113" t="str">
        <f>IF($I24&lt;&gt;"",IF(($E24*$F24/1000000*VLOOKUP($I24,help_látky!$A$3:$C$142,3,FALSE))&lt;=VLOOKUP($D24,help_látky!$G$3:$J$8,4,FALSE),IF($E24&lt;=VLOOKUP($D24,help_látky!$G$3:$J$8,3,FALSE),"OK","Překročili jste max.šířku trubky"),"Překročili jste max.hmotnost na trubku"),"")</f>
        <v/>
      </c>
      <c r="P24" s="120" t="str">
        <f>IF($I24&lt;&gt;"",IF(OR(AND(VLOOKUP($I24,help_látky!$A$3:$C$142,3,FALSE)&lt;=help_látky!$K$1,$F24&lt;=VLOOKUP($D24,help_látky!$G$2:$L$8,5,FALSE)),AND(VLOOKUP($I24,help_látky!$A$3:$C$142,3,FALSE)&gt;help_látky!$K$1,$F24&lt;=VLOOKUP($D24,help_látky!$G$2:$L$8,6,FALSE))),"OK","Překročena max.výška látky"),"")</f>
        <v/>
      </c>
      <c r="Q24" s="117"/>
      <c r="R24" s="67"/>
    </row>
    <row r="25" spans="1:18" ht="21" customHeight="1">
      <c r="A25" s="99"/>
      <c r="B25" s="78"/>
      <c r="C25" s="111" t="str">
        <f t="shared" si="0"/>
        <v xml:space="preserve"> </v>
      </c>
      <c r="D25" s="111" t="str">
        <f t="shared" si="1"/>
        <v xml:space="preserve"> </v>
      </c>
      <c r="E25" s="79"/>
      <c r="F25" s="79"/>
      <c r="G25" s="80"/>
      <c r="H25" s="79"/>
      <c r="I25" s="80"/>
      <c r="J25" s="80"/>
      <c r="K25" s="80"/>
      <c r="L25" s="80"/>
      <c r="M25" s="80"/>
      <c r="N25" s="149"/>
      <c r="O25" s="113" t="str">
        <f>IF($I25&lt;&gt;"",IF(($E25*$F25/1000000*VLOOKUP($I25,help_látky!$A$3:$C$142,3,FALSE))&lt;=VLOOKUP($D25,help_látky!$G$3:$J$8,4,FALSE),IF($E25&lt;=VLOOKUP($D25,help_látky!$G$3:$J$8,3,FALSE),"OK","Překročili jste max.šířku trubky"),"Překročili jste max.hmotnost na trubku"),"")</f>
        <v/>
      </c>
      <c r="P25" s="120" t="str">
        <f>IF($I25&lt;&gt;"",IF(OR(AND(VLOOKUP($I25,help_látky!$A$3:$C$142,3,FALSE)&lt;=help_látky!$K$1,$F25&lt;=VLOOKUP($D25,help_látky!$G$2:$L$8,5,FALSE)),AND(VLOOKUP($I25,help_látky!$A$3:$C$142,3,FALSE)&gt;help_látky!$K$1,$F25&lt;=VLOOKUP($D25,help_látky!$G$2:$L$8,6,FALSE))),"OK","Překročena max.výška látky"),"")</f>
        <v/>
      </c>
      <c r="Q25" s="117"/>
      <c r="R25" s="67"/>
    </row>
    <row r="26" spans="1:18" ht="21" customHeight="1">
      <c r="A26" s="99"/>
      <c r="B26" s="78"/>
      <c r="C26" s="111" t="str">
        <f t="shared" si="0"/>
        <v xml:space="preserve"> </v>
      </c>
      <c r="D26" s="111" t="str">
        <f t="shared" si="1"/>
        <v xml:space="preserve"> </v>
      </c>
      <c r="E26" s="79"/>
      <c r="F26" s="79"/>
      <c r="G26" s="80"/>
      <c r="H26" s="79"/>
      <c r="I26" s="80"/>
      <c r="J26" s="80"/>
      <c r="K26" s="80"/>
      <c r="L26" s="80"/>
      <c r="M26" s="80"/>
      <c r="N26" s="149"/>
      <c r="O26" s="113" t="str">
        <f>IF($I26&lt;&gt;"",IF(($E26*$F26/1000000*VLOOKUP($I26,help_látky!$A$3:$C$142,3,FALSE))&lt;=VLOOKUP($D26,help_látky!$G$3:$J$8,4,FALSE),IF($E26&lt;=VLOOKUP($D26,help_látky!$G$3:$J$8,3,FALSE),"OK","Překročili jste max.šířku trubky"),"Překročili jste max.hmotnost na trubku"),"")</f>
        <v/>
      </c>
      <c r="P26" s="120" t="str">
        <f>IF($I26&lt;&gt;"",IF(OR(AND(VLOOKUP($I26,help_látky!$A$3:$C$142,3,FALSE)&lt;=help_látky!$K$1,$F26&lt;=VLOOKUP($D26,help_látky!$G$2:$L$8,5,FALSE)),AND(VLOOKUP($I26,help_látky!$A$3:$C$142,3,FALSE)&gt;help_látky!$K$1,$F26&lt;=VLOOKUP($D26,help_látky!$G$2:$L$8,6,FALSE))),"OK","Překročena max.výška látky"),"")</f>
        <v/>
      </c>
      <c r="Q26" s="117"/>
      <c r="R26" s="67"/>
    </row>
    <row r="27" spans="1:18" ht="21" customHeight="1">
      <c r="A27" s="99"/>
      <c r="B27" s="78"/>
      <c r="C27" s="111" t="str">
        <f t="shared" si="0"/>
        <v xml:space="preserve"> </v>
      </c>
      <c r="D27" s="111" t="str">
        <f t="shared" si="1"/>
        <v xml:space="preserve"> </v>
      </c>
      <c r="E27" s="79"/>
      <c r="F27" s="79"/>
      <c r="G27" s="80"/>
      <c r="H27" s="79"/>
      <c r="I27" s="80"/>
      <c r="J27" s="80"/>
      <c r="K27" s="80"/>
      <c r="L27" s="80"/>
      <c r="M27" s="80"/>
      <c r="N27" s="149"/>
      <c r="O27" s="113" t="str">
        <f>IF($I27&lt;&gt;"",IF(($E27*$F27/1000000*VLOOKUP($I27,help_látky!$A$3:$C$142,3,FALSE))&lt;=VLOOKUP($D27,help_látky!$G$3:$J$8,4,FALSE),IF($E27&lt;=VLOOKUP($D27,help_látky!$G$3:$J$8,3,FALSE),"OK","Překročili jste max.šířku trubky"),"Překročili jste max.hmotnost na trubku"),"")</f>
        <v/>
      </c>
      <c r="P27" s="120" t="str">
        <f>IF($I27&lt;&gt;"",IF(OR(AND(VLOOKUP($I27,help_látky!$A$3:$C$142,3,FALSE)&lt;=help_látky!$K$1,$F27&lt;=VLOOKUP($D27,help_látky!$G$2:$L$8,5,FALSE)),AND(VLOOKUP($I27,help_látky!$A$3:$C$142,3,FALSE)&gt;help_látky!$K$1,$F27&lt;=VLOOKUP($D27,help_látky!$G$2:$L$8,6,FALSE))),"OK","Překročena max.výška látky"),"")</f>
        <v/>
      </c>
      <c r="Q27" s="117"/>
      <c r="R27" s="67"/>
    </row>
    <row r="28" spans="1:18" ht="21" customHeight="1" thickBot="1">
      <c r="A28" s="100"/>
      <c r="B28" s="82"/>
      <c r="C28" s="110" t="str">
        <f t="shared" si="0"/>
        <v xml:space="preserve"> </v>
      </c>
      <c r="D28" s="110" t="str">
        <f t="shared" si="1"/>
        <v xml:space="preserve"> </v>
      </c>
      <c r="E28" s="83"/>
      <c r="F28" s="83"/>
      <c r="G28" s="84"/>
      <c r="H28" s="83"/>
      <c r="I28" s="84"/>
      <c r="J28" s="84"/>
      <c r="K28" s="84"/>
      <c r="L28" s="84"/>
      <c r="M28" s="84"/>
      <c r="N28" s="150"/>
      <c r="O28" s="114" t="str">
        <f>IF($I28&lt;&gt;"",IF(($E28*$F28/1000000*VLOOKUP($I28,help_látky!$A$3:$C$142,3,FALSE))&lt;=VLOOKUP($D28,help_látky!$G$3:$J$8,4,FALSE),IF($E28&lt;=VLOOKUP($D28,help_látky!$G$3:$J$8,3,FALSE),"OK","Překročili jste max.šířku trubky"),"Překročili jste max.hmotnost na trubku"),"")</f>
        <v/>
      </c>
      <c r="P28" s="121" t="str">
        <f>IF($I28&lt;&gt;"",IF(OR(AND(VLOOKUP($I28,help_látky!$A$3:$C$142,3,FALSE)&lt;=help_látky!$K$1,$F28&lt;=VLOOKUP($D28,help_látky!$G$2:$L$8,5,FALSE)),AND(VLOOKUP($I28,help_látky!$A$3:$C$142,3,FALSE)&gt;help_látky!$K$1,$F28&lt;=VLOOKUP($D28,help_látky!$G$2:$L$8,6,FALSE))),"OK","Překročena max.výška látky"),"")</f>
        <v/>
      </c>
      <c r="Q28" s="118"/>
      <c r="R28" s="67"/>
    </row>
    <row r="29" spans="1:18" ht="15" customHeight="1">
      <c r="A29" s="213" t="str">
        <f>VLOOKUP('Nemo překlady'!A29,'Nemo překlady'!A:D,VLOOKUP($Q$3,'Nemo překlady'!$G$1:$H$4,2,0),0)</f>
        <v>Notes:</v>
      </c>
      <c r="B29" s="214"/>
      <c r="C29" s="214"/>
      <c r="D29" s="214"/>
      <c r="E29" s="214"/>
      <c r="F29" s="214"/>
      <c r="G29" s="214"/>
      <c r="H29" s="214"/>
      <c r="I29" s="214"/>
      <c r="J29" s="214"/>
      <c r="K29" s="214"/>
      <c r="L29" s="214"/>
      <c r="M29" s="214"/>
      <c r="N29" s="214"/>
      <c r="O29" s="214"/>
      <c r="P29" s="214"/>
      <c r="Q29" s="215"/>
    </row>
    <row r="30" spans="1:18" ht="15" customHeight="1">
      <c r="A30" s="216"/>
      <c r="B30" s="217"/>
      <c r="C30" s="217"/>
      <c r="D30" s="217"/>
      <c r="E30" s="217"/>
      <c r="F30" s="217"/>
      <c r="G30" s="217"/>
      <c r="H30" s="217"/>
      <c r="I30" s="217"/>
      <c r="J30" s="217"/>
      <c r="K30" s="217"/>
      <c r="L30" s="217"/>
      <c r="M30" s="217"/>
      <c r="N30" s="217"/>
      <c r="O30" s="217"/>
      <c r="P30" s="217"/>
      <c r="Q30" s="218"/>
    </row>
    <row r="31" spans="1:18" ht="15" customHeight="1" thickBot="1">
      <c r="A31" s="219"/>
      <c r="B31" s="220"/>
      <c r="C31" s="220"/>
      <c r="D31" s="220"/>
      <c r="E31" s="220"/>
      <c r="F31" s="220"/>
      <c r="G31" s="220"/>
      <c r="H31" s="220"/>
      <c r="I31" s="220"/>
      <c r="J31" s="220"/>
      <c r="K31" s="220"/>
      <c r="L31" s="220"/>
      <c r="M31" s="220"/>
      <c r="N31" s="220"/>
      <c r="O31" s="220"/>
      <c r="P31" s="220"/>
      <c r="Q31" s="221"/>
    </row>
    <row r="32" spans="1:18" ht="21" customHeight="1">
      <c r="A32" s="51"/>
      <c r="B32" s="51"/>
      <c r="C32" s="85"/>
      <c r="D32" s="85"/>
      <c r="E32" s="86"/>
      <c r="F32" s="86"/>
      <c r="G32" s="86"/>
      <c r="H32" s="86"/>
      <c r="I32" s="86"/>
      <c r="J32" s="86"/>
      <c r="K32" s="86"/>
      <c r="L32" s="86"/>
      <c r="M32" s="86"/>
      <c r="N32" s="86"/>
      <c r="P32" s="67"/>
      <c r="Q32" s="67"/>
    </row>
    <row r="33" spans="1:17" ht="21.75" customHeight="1">
      <c r="A33" s="136" t="str">
        <f>VLOOKUP('Nemo překlady'!A30,'Nemo překlady'!A:D,VLOOKUP($Q$3,'Nemo překlady'!$G$1:$H$4,2,0),0)</f>
        <v>Notes expliquatives:</v>
      </c>
      <c r="B33" s="51"/>
      <c r="C33" s="85"/>
      <c r="D33" s="85"/>
      <c r="E33" s="86"/>
      <c r="F33" s="86"/>
      <c r="G33" s="86"/>
      <c r="H33" s="86"/>
      <c r="I33" s="86"/>
      <c r="J33" s="66"/>
      <c r="K33" s="66"/>
      <c r="L33" s="66"/>
      <c r="M33" s="66"/>
      <c r="N33" s="66"/>
      <c r="P33" s="67"/>
      <c r="Q33" s="67"/>
    </row>
    <row r="34" spans="1:17" ht="13.5" customHeight="1">
      <c r="A34" s="137" t="str">
        <f>VLOOKUP('Nemo překlady'!A31,'Nemo překlady'!A:D,VLOOKUP($Q$3,'Nemo překlady'!$G$1:$H$4,2,0),0)</f>
        <v>4) si nécessaire l´harmonisation de motifs pour des tissus avec les motifs, nécessaire a noter: HARMONISATION, le meme diametre de tube doit etre choisi</v>
      </c>
      <c r="B34" s="51"/>
      <c r="C34" s="85"/>
      <c r="D34" s="85"/>
      <c r="E34" s="86"/>
      <c r="F34" s="86"/>
      <c r="G34" s="86"/>
      <c r="H34" s="86"/>
      <c r="I34" s="86"/>
      <c r="J34" s="88"/>
      <c r="K34" s="88"/>
      <c r="L34" s="66"/>
      <c r="M34" s="66"/>
      <c r="N34" s="66"/>
      <c r="P34" s="67"/>
      <c r="Q34" s="67"/>
    </row>
    <row r="35" spans="1:17" s="51" customFormat="1" ht="13.5" customHeight="1">
      <c r="A35" s="137" t="str">
        <f>VLOOKUP('Nemo překlady'!A32,'Nemo překlady'!A:D,VLOOKUP($Q$3,'Nemo překlady'!$G$1:$H$4,2,0),0)</f>
        <v>7) choisissez la coté de manoeuvre de la vue frontale de l´intérieur</v>
      </c>
      <c r="C35" s="85"/>
      <c r="D35" s="85"/>
      <c r="E35" s="86"/>
      <c r="F35" s="86"/>
      <c r="G35" s="86"/>
      <c r="H35" s="86"/>
      <c r="I35" s="86"/>
      <c r="J35" s="88"/>
      <c r="K35" s="88"/>
      <c r="L35" s="88"/>
      <c r="M35" s="88"/>
      <c r="N35" s="88"/>
      <c r="P35" s="67"/>
      <c r="Q35" s="67"/>
    </row>
    <row r="36" spans="1:17" s="51" customFormat="1" ht="13.5" customHeight="1">
      <c r="A36" s="87" t="s">
        <v>760</v>
      </c>
      <c r="C36" s="85"/>
      <c r="D36" s="85"/>
      <c r="E36" s="86"/>
      <c r="F36" s="86"/>
      <c r="G36" s="86"/>
      <c r="H36" s="86"/>
      <c r="I36" s="86"/>
      <c r="J36" s="88"/>
      <c r="K36" s="88"/>
      <c r="L36" s="88"/>
      <c r="M36" s="88"/>
      <c r="N36" s="88"/>
      <c r="P36" s="67"/>
      <c r="Q36" s="67"/>
    </row>
    <row r="37" spans="1:17" s="51" customFormat="1" ht="13.5" customHeight="1">
      <c r="A37" s="137" t="str">
        <f>VLOOKUP('Nemo překlady'!A33,'Nemo překlady'!A:D,VLOOKUP($Q$3,'Nemo překlady'!$G$1:$H$4,2,0),0)</f>
        <v>9) choisissez la couleur de tissu dans les options préparés; la teinte de couleurs peut se différer en peu dans les livraisons individuelles</v>
      </c>
      <c r="C37" s="85"/>
      <c r="D37" s="85"/>
      <c r="E37" s="86"/>
      <c r="F37" s="86"/>
      <c r="G37" s="86"/>
      <c r="H37" s="86"/>
      <c r="I37" s="86"/>
      <c r="J37" s="88"/>
      <c r="K37" s="88"/>
      <c r="L37" s="88"/>
      <c r="M37" s="88"/>
      <c r="N37" s="88"/>
      <c r="P37" s="67"/>
      <c r="Q37" s="67"/>
    </row>
    <row r="38" spans="1:17" s="51" customFormat="1" ht="13.5" customHeight="1">
      <c r="A38" s="137" t="str">
        <f>VLOOKUP('Nemo překlady'!A34,'Nemo překlady'!A:D,VLOOKUP($Q$3,'Nemo překlady'!$G$1:$H$4,2,0),0)</f>
        <v>10) choisissez l´enroulement de tissu, plus d´informations  instructions PAGE 1</v>
      </c>
      <c r="C38" s="85"/>
      <c r="D38" s="85"/>
      <c r="E38" s="86"/>
      <c r="F38" s="86"/>
      <c r="G38" s="86"/>
      <c r="H38" s="86"/>
      <c r="I38" s="86"/>
      <c r="J38" s="88"/>
      <c r="K38" s="88"/>
      <c r="L38" s="88"/>
      <c r="M38" s="88"/>
      <c r="N38" s="88"/>
      <c r="P38" s="67"/>
      <c r="Q38" s="67"/>
    </row>
    <row r="39" spans="1:17" s="51" customFormat="1" ht="13.5" customHeight="1">
      <c r="A39" s="137" t="str">
        <f>VLOOKUP('Nemo překlady'!A35,'Nemo překlady'!A:D,VLOOKUP($Q$3,'Nemo překlady'!$G$1:$H$4,2,0),0)</f>
        <v>11) choisissez le type de la barre finale des options préparés, plus d´informations PAGE2</v>
      </c>
      <c r="B39" s="90"/>
      <c r="C39" s="91"/>
      <c r="D39" s="91"/>
      <c r="E39" s="92"/>
      <c r="F39" s="92"/>
      <c r="G39" s="92"/>
      <c r="H39" s="92"/>
      <c r="I39" s="92"/>
      <c r="J39" s="93"/>
      <c r="K39" s="93"/>
      <c r="L39" s="88"/>
      <c r="M39" s="88"/>
      <c r="N39" s="88"/>
      <c r="P39" s="67"/>
      <c r="Q39" s="67"/>
    </row>
    <row r="40" spans="1:17" s="90" customFormat="1" ht="13.5" customHeight="1">
      <c r="A40" s="137" t="str">
        <f>VLOOKUP('Nemo překlady'!A36,'Nemo překlady'!A:D,VLOOKUP($Q$3,'Nemo překlady'!$G$1:$H$4,2,0),0)</f>
        <v>12) choisissez la couleur de composants laqués des options préparés, plus d´informations PAGE 2</v>
      </c>
      <c r="B40" s="51"/>
      <c r="C40" s="85"/>
      <c r="D40" s="85"/>
      <c r="E40" s="86"/>
      <c r="F40" s="86"/>
      <c r="G40" s="86"/>
      <c r="H40" s="86"/>
      <c r="I40" s="86"/>
      <c r="J40" s="66"/>
      <c r="K40" s="66"/>
      <c r="L40" s="93"/>
      <c r="M40" s="93"/>
      <c r="N40" s="93"/>
      <c r="P40" s="94"/>
      <c r="Q40" s="94"/>
    </row>
    <row r="41" spans="1:17" ht="13.5" customHeight="1">
      <c r="A41" s="137" t="str">
        <f>VLOOKUP('Nemo překlady'!A37,'Nemo překlady'!A:D,VLOOKUP($Q$3,'Nemo překlady'!$G$1:$H$4,2,0),0)</f>
        <v>13) choisissez le type de fixation des options préparés, plus d´informations PAGE 2</v>
      </c>
      <c r="B41" s="90"/>
      <c r="C41" s="91"/>
      <c r="D41" s="91"/>
      <c r="E41" s="92"/>
      <c r="F41" s="92"/>
      <c r="G41" s="92"/>
      <c r="H41" s="92"/>
      <c r="I41" s="92"/>
      <c r="J41" s="93"/>
      <c r="K41" s="93"/>
      <c r="L41" s="66"/>
      <c r="M41" s="66"/>
      <c r="N41" s="66"/>
      <c r="P41" s="67"/>
      <c r="Q41" s="67"/>
    </row>
    <row r="42" spans="1:17" s="90" customFormat="1" ht="13.5" customHeight="1">
      <c r="A42" s="87" t="s">
        <v>636</v>
      </c>
      <c r="L42" s="93"/>
      <c r="M42" s="93"/>
      <c r="N42" s="93"/>
      <c r="P42" s="94"/>
      <c r="Q42" s="94"/>
    </row>
    <row r="43" spans="1:17" s="51" customFormat="1" ht="12.75" customHeight="1">
      <c r="A43" s="87"/>
      <c r="C43" s="85"/>
      <c r="D43" s="85"/>
      <c r="E43" s="86"/>
      <c r="F43" s="86"/>
      <c r="G43" s="86"/>
      <c r="H43" s="86"/>
      <c r="I43" s="86"/>
      <c r="J43" s="88"/>
      <c r="K43" s="88"/>
      <c r="L43" s="88"/>
      <c r="M43" s="88"/>
      <c r="N43" s="88"/>
      <c r="P43" s="67"/>
      <c r="Q43" s="67"/>
    </row>
    <row r="44" spans="1:17" s="51" customFormat="1" ht="12.75" customHeight="1">
      <c r="A44" s="87"/>
      <c r="C44" s="85"/>
      <c r="D44" s="85"/>
      <c r="E44" s="86"/>
      <c r="F44" s="86"/>
      <c r="G44" s="86"/>
      <c r="H44" s="86"/>
      <c r="I44" s="86"/>
      <c r="J44" s="88"/>
      <c r="K44" s="88"/>
      <c r="L44" s="88"/>
      <c r="M44" s="88"/>
      <c r="N44" s="88"/>
      <c r="P44" s="67"/>
      <c r="Q44" s="67"/>
    </row>
    <row r="45" spans="1:17" s="51" customFormat="1" ht="12.75" customHeight="1">
      <c r="A45" s="87"/>
      <c r="C45" s="85"/>
      <c r="D45" s="85"/>
      <c r="E45" s="86"/>
      <c r="F45" s="86"/>
      <c r="G45" s="86"/>
      <c r="H45" s="86"/>
      <c r="I45" s="86"/>
      <c r="J45" s="88"/>
      <c r="K45" s="88"/>
      <c r="L45" s="88"/>
      <c r="M45" s="88"/>
      <c r="N45" s="88"/>
      <c r="P45" s="67"/>
      <c r="Q45" s="67"/>
    </row>
    <row r="46" spans="1:17" ht="15.75" customHeight="1">
      <c r="A46" s="203"/>
      <c r="B46" s="203"/>
      <c r="C46" s="203"/>
      <c r="D46" s="203"/>
      <c r="E46" s="203"/>
      <c r="F46" s="203"/>
      <c r="G46" s="203"/>
      <c r="H46" s="203"/>
      <c r="I46" s="96"/>
      <c r="J46" s="204"/>
      <c r="K46" s="204"/>
      <c r="L46" s="204"/>
      <c r="M46" s="204"/>
      <c r="N46" s="97"/>
    </row>
    <row r="47" spans="1:17" ht="11.25" customHeight="1">
      <c r="A47" s="163" t="s">
        <v>757</v>
      </c>
      <c r="I47" s="164"/>
      <c r="K47" s="164"/>
      <c r="L47" s="165" t="s">
        <v>758</v>
      </c>
      <c r="P47" s="165" t="s">
        <v>759</v>
      </c>
    </row>
    <row r="48" spans="1:17" ht="11.25" customHeight="1">
      <c r="A48" s="138" t="str">
        <f>VLOOKUP('Nemo překlady'!A38,'Nemo překlady'!A:D,VLOOKUP($Q$3,'Nemo překlady'!$G$1:$H$4,2,0),0)</f>
        <v>Valable de:</v>
      </c>
      <c r="C48" s="166" t="s">
        <v>783</v>
      </c>
      <c r="D48" s="166"/>
      <c r="Q48" s="139"/>
    </row>
  </sheetData>
  <mergeCells count="30">
    <mergeCell ref="C7:F8"/>
    <mergeCell ref="A46:C46"/>
    <mergeCell ref="D46:H46"/>
    <mergeCell ref="C48:D48"/>
    <mergeCell ref="J46:M46"/>
    <mergeCell ref="A13:B14"/>
    <mergeCell ref="J13:L13"/>
    <mergeCell ref="J14:L14"/>
    <mergeCell ref="E15:I15"/>
    <mergeCell ref="A29:Q29"/>
    <mergeCell ref="A30:Q30"/>
    <mergeCell ref="C13:F14"/>
    <mergeCell ref="H12:I14"/>
    <mergeCell ref="C11:F12"/>
    <mergeCell ref="A6:F6"/>
    <mergeCell ref="A31:Q31"/>
    <mergeCell ref="J12:L12"/>
    <mergeCell ref="H6:L6"/>
    <mergeCell ref="A7:B8"/>
    <mergeCell ref="H7:I7"/>
    <mergeCell ref="J7:L7"/>
    <mergeCell ref="H8:I8"/>
    <mergeCell ref="J8:L8"/>
    <mergeCell ref="A9:B10"/>
    <mergeCell ref="H9:I11"/>
    <mergeCell ref="J9:L9"/>
    <mergeCell ref="J10:L10"/>
    <mergeCell ref="A11:B12"/>
    <mergeCell ref="J11:L11"/>
    <mergeCell ref="C9:F10"/>
  </mergeCells>
  <dataValidations count="9">
    <dataValidation type="whole" operator="greaterThan" allowBlank="1" showInputMessage="1" showErrorMessage="1" error="Zadej celé číslo větší než nula!" sqref="E18:F28 H18:H28" xr:uid="{00000000-0002-0000-0200-000000000000}">
      <formula1>0</formula1>
    </dataValidation>
    <dataValidation type="list" allowBlank="1" showInputMessage="1" showErrorMessage="1" sqref="G18:G28" xr:uid="{00000000-0002-0000-0200-000001000000}">
      <formula1>ovladaniNemo</formula1>
    </dataValidation>
    <dataValidation type="list" allowBlank="1" showInputMessage="1" showErrorMessage="1" sqref="I18:I28" xr:uid="{00000000-0002-0000-0200-000002000000}">
      <formula1>latky1</formula1>
    </dataValidation>
    <dataValidation type="list" allowBlank="1" showInputMessage="1" showErrorMessage="1" sqref="J18:J28" xr:uid="{00000000-0002-0000-0200-000003000000}">
      <formula1>navinNemo</formula1>
    </dataValidation>
    <dataValidation type="list" allowBlank="1" showInputMessage="1" showErrorMessage="1" sqref="K18:K28" xr:uid="{00000000-0002-0000-0200-000004000000}">
      <formula1>dolnilistaNemo</formula1>
    </dataValidation>
    <dataValidation type="list" allowBlank="1" showInputMessage="1" showErrorMessage="1" sqref="L18:L28" xr:uid="{00000000-0002-0000-0200-000005000000}">
      <formula1>RALNemo</formula1>
    </dataValidation>
    <dataValidation type="list" allowBlank="1" showInputMessage="1" showErrorMessage="1" sqref="M18:M28" xr:uid="{00000000-0002-0000-0200-000006000000}">
      <formula1>uchyceniNemo</formula1>
    </dataValidation>
    <dataValidation type="list" allowBlank="1" showInputMessage="1" showErrorMessage="1" sqref="Q3" xr:uid="{00000000-0002-0000-0200-000007000000}">
      <formula1>jazyk</formula1>
    </dataValidation>
    <dataValidation type="list" allowBlank="1" showInputMessage="1" showErrorMessage="1" sqref="N18:N28" xr:uid="{00000000-0002-0000-0200-000008000000}">
      <formula1>Bal</formula1>
    </dataValidation>
  </dataValidations>
  <hyperlinks>
    <hyperlink ref="Q2" r:id="rId1" xr:uid="{00000000-0004-0000-0200-000000000000}"/>
    <hyperlink ref="P47" r:id="rId2" xr:uid="{00000000-0004-0000-0200-000001000000}"/>
    <hyperlink ref="L47" r:id="rId3" xr:uid="{00000000-0004-0000-0200-000002000000}"/>
  </hyperlinks>
  <printOptions horizontalCentered="1" verticalCentered="1"/>
  <pageMargins left="0.23622047244094491" right="0.23622047244094491" top="0.15748031496062992" bottom="0.15748031496062992" header="0.27559055118110237" footer="0.31496062992125984"/>
  <pageSetup paperSize="9" scale="63" orientation="landscape"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39"/>
  <sheetViews>
    <sheetView workbookViewId="0">
      <selection activeCell="A29" sqref="A29:IV29"/>
    </sheetView>
  </sheetViews>
  <sheetFormatPr defaultColWidth="9.140625" defaultRowHeight="12.75"/>
  <cols>
    <col min="1" max="4" width="65" style="127" customWidth="1"/>
    <col min="5" max="16384" width="9.140625" style="127"/>
  </cols>
  <sheetData>
    <row r="1" spans="1:8" s="125" customFormat="1">
      <c r="A1" s="124" t="s">
        <v>328</v>
      </c>
      <c r="B1" s="124" t="s">
        <v>329</v>
      </c>
      <c r="C1" s="124" t="s">
        <v>330</v>
      </c>
      <c r="D1" s="124" t="s">
        <v>331</v>
      </c>
      <c r="G1" s="126" t="s">
        <v>328</v>
      </c>
      <c r="H1" s="126">
        <v>1</v>
      </c>
    </row>
    <row r="2" spans="1:8" s="125" customFormat="1">
      <c r="A2" s="125" t="s">
        <v>102</v>
      </c>
      <c r="B2" s="125" t="s">
        <v>332</v>
      </c>
      <c r="C2" s="125" t="s">
        <v>333</v>
      </c>
      <c r="D2" s="125" t="s">
        <v>334</v>
      </c>
      <c r="G2" s="126" t="s">
        <v>329</v>
      </c>
      <c r="H2" s="126">
        <v>2</v>
      </c>
    </row>
    <row r="3" spans="1:8">
      <c r="A3" s="127" t="s">
        <v>5</v>
      </c>
      <c r="B3" s="127" t="s">
        <v>335</v>
      </c>
      <c r="C3" s="127" t="s">
        <v>336</v>
      </c>
      <c r="D3" s="127" t="s">
        <v>337</v>
      </c>
      <c r="G3" s="128" t="s">
        <v>330</v>
      </c>
      <c r="H3" s="128">
        <v>3</v>
      </c>
    </row>
    <row r="4" spans="1:8">
      <c r="A4" s="127" t="s">
        <v>7</v>
      </c>
      <c r="B4" s="127" t="s">
        <v>338</v>
      </c>
      <c r="C4" s="127" t="s">
        <v>339</v>
      </c>
      <c r="D4" s="127" t="s">
        <v>340</v>
      </c>
      <c r="G4" s="128" t="s">
        <v>331</v>
      </c>
      <c r="H4" s="128">
        <v>4</v>
      </c>
    </row>
    <row r="5" spans="1:8">
      <c r="A5" s="127" t="s">
        <v>8</v>
      </c>
      <c r="B5" s="127" t="s">
        <v>341</v>
      </c>
      <c r="C5" s="127" t="s">
        <v>342</v>
      </c>
      <c r="D5" s="127" t="s">
        <v>343</v>
      </c>
    </row>
    <row r="6" spans="1:8">
      <c r="A6" s="127" t="s">
        <v>9</v>
      </c>
      <c r="B6" s="127" t="s">
        <v>344</v>
      </c>
      <c r="C6" s="127" t="s">
        <v>9</v>
      </c>
      <c r="D6" s="127" t="s">
        <v>345</v>
      </c>
    </row>
    <row r="7" spans="1:8" s="125" customFormat="1">
      <c r="A7" s="125" t="s">
        <v>21</v>
      </c>
      <c r="B7" s="125" t="s">
        <v>346</v>
      </c>
      <c r="C7" s="125" t="s">
        <v>347</v>
      </c>
      <c r="D7" s="125" t="s">
        <v>348</v>
      </c>
    </row>
    <row r="8" spans="1:8">
      <c r="A8" s="127" t="s">
        <v>6</v>
      </c>
      <c r="B8" s="127" t="s">
        <v>349</v>
      </c>
      <c r="C8" s="127" t="s">
        <v>350</v>
      </c>
      <c r="D8" s="127" t="s">
        <v>351</v>
      </c>
    </row>
    <row r="9" spans="1:8">
      <c r="A9" s="127" t="s">
        <v>20</v>
      </c>
      <c r="B9" s="127" t="s">
        <v>352</v>
      </c>
      <c r="C9" s="127" t="s">
        <v>353</v>
      </c>
      <c r="D9" s="127" t="s">
        <v>354</v>
      </c>
    </row>
    <row r="10" spans="1:8">
      <c r="A10" s="127" t="s">
        <v>12</v>
      </c>
      <c r="B10" s="127" t="s">
        <v>355</v>
      </c>
      <c r="C10" s="127" t="s">
        <v>356</v>
      </c>
      <c r="D10" s="127" t="s">
        <v>357</v>
      </c>
    </row>
    <row r="11" spans="1:8">
      <c r="A11" s="127" t="s">
        <v>1</v>
      </c>
      <c r="B11" s="127" t="s">
        <v>358</v>
      </c>
      <c r="C11" s="127" t="s">
        <v>359</v>
      </c>
      <c r="D11" s="127" t="s">
        <v>360</v>
      </c>
    </row>
    <row r="12" spans="1:8" s="125" customFormat="1">
      <c r="A12" s="125" t="s">
        <v>22</v>
      </c>
      <c r="B12" s="125" t="s">
        <v>361</v>
      </c>
      <c r="C12" s="125" t="s">
        <v>362</v>
      </c>
      <c r="D12" s="125" t="s">
        <v>363</v>
      </c>
    </row>
    <row r="13" spans="1:8">
      <c r="A13" s="127" t="s">
        <v>2</v>
      </c>
      <c r="B13" s="127" t="s">
        <v>364</v>
      </c>
      <c r="C13" s="127" t="s">
        <v>364</v>
      </c>
      <c r="D13" s="127" t="s">
        <v>365</v>
      </c>
    </row>
    <row r="14" spans="1:8">
      <c r="A14" s="127" t="s">
        <v>128</v>
      </c>
      <c r="B14" s="127" t="s">
        <v>366</v>
      </c>
      <c r="C14" s="127" t="s">
        <v>367</v>
      </c>
      <c r="D14" s="127" t="s">
        <v>368</v>
      </c>
    </row>
    <row r="15" spans="1:8">
      <c r="A15" s="127" t="s">
        <v>23</v>
      </c>
      <c r="B15" s="127" t="s">
        <v>369</v>
      </c>
      <c r="C15" s="127" t="s">
        <v>370</v>
      </c>
      <c r="D15" s="127" t="s">
        <v>371</v>
      </c>
    </row>
    <row r="16" spans="1:8">
      <c r="A16" s="127" t="s">
        <v>32</v>
      </c>
      <c r="B16" s="127" t="s">
        <v>372</v>
      </c>
      <c r="C16" s="127" t="s">
        <v>373</v>
      </c>
      <c r="D16" s="127" t="s">
        <v>374</v>
      </c>
    </row>
    <row r="17" spans="1:4">
      <c r="A17" s="127" t="s">
        <v>36</v>
      </c>
      <c r="B17" s="127" t="s">
        <v>375</v>
      </c>
      <c r="C17" s="127" t="s">
        <v>376</v>
      </c>
      <c r="D17" s="127" t="s">
        <v>377</v>
      </c>
    </row>
    <row r="18" spans="1:4">
      <c r="A18" s="127" t="s">
        <v>10</v>
      </c>
      <c r="B18" s="127" t="s">
        <v>378</v>
      </c>
      <c r="C18" s="127" t="s">
        <v>379</v>
      </c>
      <c r="D18" s="127" t="s">
        <v>380</v>
      </c>
    </row>
    <row r="19" spans="1:4">
      <c r="A19" s="127" t="s">
        <v>37</v>
      </c>
      <c r="B19" s="127" t="s">
        <v>381</v>
      </c>
      <c r="C19" s="127" t="s">
        <v>382</v>
      </c>
      <c r="D19" s="127" t="s">
        <v>383</v>
      </c>
    </row>
    <row r="20" spans="1:4">
      <c r="A20" s="127" t="s">
        <v>14</v>
      </c>
      <c r="B20" s="127" t="s">
        <v>384</v>
      </c>
      <c r="C20" s="127" t="s">
        <v>385</v>
      </c>
      <c r="D20" s="127" t="s">
        <v>386</v>
      </c>
    </row>
    <row r="21" spans="1:4">
      <c r="A21" s="127" t="s">
        <v>42</v>
      </c>
      <c r="B21" s="127" t="s">
        <v>387</v>
      </c>
      <c r="C21" s="127" t="s">
        <v>388</v>
      </c>
      <c r="D21" s="127" t="s">
        <v>389</v>
      </c>
    </row>
    <row r="22" spans="1:4">
      <c r="A22" s="127" t="s">
        <v>116</v>
      </c>
      <c r="B22" s="127" t="s">
        <v>390</v>
      </c>
      <c r="C22" s="127" t="s">
        <v>391</v>
      </c>
      <c r="D22" s="127" t="s">
        <v>392</v>
      </c>
    </row>
    <row r="23" spans="1:4">
      <c r="A23" s="127" t="s">
        <v>64</v>
      </c>
      <c r="B23" s="127" t="s">
        <v>399</v>
      </c>
      <c r="C23" s="127" t="s">
        <v>400</v>
      </c>
      <c r="D23" s="127" t="s">
        <v>401</v>
      </c>
    </row>
    <row r="24" spans="1:4">
      <c r="A24" s="127" t="s">
        <v>70</v>
      </c>
      <c r="B24" s="127" t="s">
        <v>402</v>
      </c>
      <c r="C24" s="127" t="s">
        <v>403</v>
      </c>
      <c r="D24" s="127" t="s">
        <v>404</v>
      </c>
    </row>
    <row r="25" spans="1:4">
      <c r="A25" s="127" t="s">
        <v>93</v>
      </c>
      <c r="B25" s="127" t="s">
        <v>405</v>
      </c>
      <c r="C25" s="127" t="s">
        <v>406</v>
      </c>
      <c r="D25" s="127" t="s">
        <v>407</v>
      </c>
    </row>
    <row r="26" spans="1:4">
      <c r="A26" s="127" t="s">
        <v>160</v>
      </c>
      <c r="B26" s="127" t="s">
        <v>408</v>
      </c>
      <c r="C26" s="127" t="s">
        <v>409</v>
      </c>
      <c r="D26" s="127" t="s">
        <v>410</v>
      </c>
    </row>
    <row r="27" spans="1:4">
      <c r="A27" s="127" t="s">
        <v>161</v>
      </c>
      <c r="B27" s="127" t="s">
        <v>411</v>
      </c>
      <c r="C27" s="127" t="s">
        <v>412</v>
      </c>
      <c r="D27" s="127" t="s">
        <v>413</v>
      </c>
    </row>
    <row r="28" spans="1:4">
      <c r="A28" s="127" t="s">
        <v>3</v>
      </c>
      <c r="B28" s="127" t="s">
        <v>414</v>
      </c>
      <c r="C28" s="127" t="s">
        <v>415</v>
      </c>
      <c r="D28" s="127" t="s">
        <v>416</v>
      </c>
    </row>
    <row r="29" spans="1:4" s="125" customFormat="1">
      <c r="A29" s="125" t="s">
        <v>114</v>
      </c>
      <c r="B29" s="125" t="s">
        <v>417</v>
      </c>
      <c r="C29" s="125" t="s">
        <v>418</v>
      </c>
      <c r="D29" s="125" t="s">
        <v>419</v>
      </c>
    </row>
    <row r="30" spans="1:4">
      <c r="A30" s="127" t="s">
        <v>420</v>
      </c>
      <c r="B30" s="127" t="s">
        <v>421</v>
      </c>
      <c r="C30" s="127" t="s">
        <v>422</v>
      </c>
      <c r="D30" s="127" t="s">
        <v>423</v>
      </c>
    </row>
    <row r="31" spans="1:4">
      <c r="A31" s="127" t="s">
        <v>131</v>
      </c>
      <c r="B31" s="127" t="s">
        <v>424</v>
      </c>
      <c r="C31" s="127" t="s">
        <v>425</v>
      </c>
      <c r="D31" s="127" t="s">
        <v>426</v>
      </c>
    </row>
    <row r="32" spans="1:4">
      <c r="A32" s="127" t="s">
        <v>132</v>
      </c>
      <c r="B32" s="127" t="s">
        <v>427</v>
      </c>
      <c r="C32" s="127" t="s">
        <v>428</v>
      </c>
      <c r="D32" s="127" t="s">
        <v>429</v>
      </c>
    </row>
    <row r="33" spans="1:4">
      <c r="A33" s="127" t="s">
        <v>142</v>
      </c>
      <c r="B33" s="127" t="s">
        <v>430</v>
      </c>
      <c r="C33" s="127" t="s">
        <v>431</v>
      </c>
      <c r="D33" s="127" t="s">
        <v>432</v>
      </c>
    </row>
    <row r="34" spans="1:4">
      <c r="A34" s="127" t="s">
        <v>134</v>
      </c>
      <c r="B34" s="127" t="s">
        <v>433</v>
      </c>
      <c r="C34" s="127" t="s">
        <v>434</v>
      </c>
      <c r="D34" s="127" t="s">
        <v>435</v>
      </c>
    </row>
    <row r="35" spans="1:4">
      <c r="A35" s="127" t="s">
        <v>143</v>
      </c>
      <c r="B35" s="127" t="s">
        <v>457</v>
      </c>
      <c r="C35" s="127" t="s">
        <v>460</v>
      </c>
      <c r="D35" s="127" t="s">
        <v>463</v>
      </c>
    </row>
    <row r="36" spans="1:4">
      <c r="A36" s="127" t="s">
        <v>144</v>
      </c>
      <c r="B36" s="127" t="s">
        <v>458</v>
      </c>
      <c r="C36" s="127" t="s">
        <v>461</v>
      </c>
      <c r="D36" s="127" t="s">
        <v>464</v>
      </c>
    </row>
    <row r="37" spans="1:4">
      <c r="A37" s="127" t="s">
        <v>145</v>
      </c>
      <c r="B37" s="127" t="s">
        <v>459</v>
      </c>
      <c r="C37" s="127" t="s">
        <v>462</v>
      </c>
      <c r="D37" s="127" t="s">
        <v>465</v>
      </c>
    </row>
    <row r="38" spans="1:4">
      <c r="A38" s="127" t="s">
        <v>17</v>
      </c>
      <c r="B38" s="127" t="s">
        <v>451</v>
      </c>
      <c r="C38" s="127" t="s">
        <v>452</v>
      </c>
      <c r="D38" s="127" t="s">
        <v>453</v>
      </c>
    </row>
    <row r="39" spans="1:4">
      <c r="A39" s="127" t="s">
        <v>101</v>
      </c>
      <c r="B39" s="127" t="s">
        <v>454</v>
      </c>
      <c r="C39" s="127" t="s">
        <v>455</v>
      </c>
      <c r="D39" s="127" t="s">
        <v>456</v>
      </c>
    </row>
  </sheetData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List3">
    <pageSetUpPr fitToPage="1"/>
  </sheetPr>
  <dimension ref="A1:P47"/>
  <sheetViews>
    <sheetView showGridLines="0" zoomScale="90" zoomScaleNormal="90" zoomScaleSheetLayoutView="75" workbookViewId="0">
      <selection activeCell="D52" sqref="D52"/>
    </sheetView>
  </sheetViews>
  <sheetFormatPr defaultColWidth="9.140625" defaultRowHeight="12.75"/>
  <cols>
    <col min="1" max="1" width="10.140625" style="65" customWidth="1"/>
    <col min="2" max="2" width="7.28515625" style="65" bestFit="1" customWidth="1"/>
    <col min="3" max="8" width="10.140625" style="65" customWidth="1"/>
    <col min="9" max="9" width="14.85546875" style="65" customWidth="1"/>
    <col min="10" max="12" width="10.140625" style="65" customWidth="1"/>
    <col min="13" max="13" width="31" style="65" customWidth="1"/>
    <col min="14" max="14" width="26.5703125" style="65" customWidth="1"/>
    <col min="15" max="15" width="20.7109375" style="65" customWidth="1"/>
    <col min="16" max="16384" width="9.140625" style="65"/>
  </cols>
  <sheetData>
    <row r="1" spans="1:16" s="51" customFormat="1" ht="15.75">
      <c r="A1" s="2" t="s">
        <v>11</v>
      </c>
      <c r="B1" s="2"/>
      <c r="C1" s="2"/>
      <c r="D1" s="2"/>
      <c r="E1" s="3"/>
      <c r="F1" s="3"/>
      <c r="G1" s="3"/>
      <c r="H1" s="3"/>
      <c r="J1" s="3"/>
      <c r="K1" s="3"/>
      <c r="L1" s="3"/>
      <c r="M1" s="6"/>
      <c r="N1" s="6"/>
      <c r="O1" s="6" t="s">
        <v>18</v>
      </c>
    </row>
    <row r="2" spans="1:16" s="51" customFormat="1" ht="15.75" customHeight="1">
      <c r="A2" s="4" t="s">
        <v>4</v>
      </c>
      <c r="B2" s="4"/>
      <c r="C2" s="4"/>
      <c r="D2" s="4"/>
      <c r="E2" s="52"/>
      <c r="F2" s="52"/>
      <c r="G2" s="52"/>
      <c r="H2" s="52"/>
      <c r="I2" s="52"/>
      <c r="J2" s="5" t="s">
        <v>19</v>
      </c>
      <c r="K2" s="52"/>
      <c r="L2" s="52"/>
      <c r="M2" s="5" t="s">
        <v>13</v>
      </c>
      <c r="N2" s="53"/>
      <c r="O2" s="53" t="s">
        <v>0</v>
      </c>
    </row>
    <row r="3" spans="1:16" s="57" customFormat="1" ht="40.5" customHeight="1">
      <c r="A3" s="140" t="str">
        <f>VLOOKUP('Rollite překlady'!A2,'Rollite překlady'!A:D,VLOOKUP($O$3,'Rollite překlady'!$G$1:$H$4,2,0),0)</f>
        <v>Bon de commande: rouleaux intérieurs en tissu</v>
      </c>
      <c r="B3" s="54"/>
      <c r="C3" s="54"/>
      <c r="D3" s="54"/>
      <c r="E3" s="54"/>
      <c r="F3" s="55"/>
      <c r="G3" s="56"/>
      <c r="I3" s="58"/>
      <c r="J3" s="58"/>
      <c r="K3" s="58"/>
      <c r="L3" s="58"/>
      <c r="O3" s="129" t="s">
        <v>331</v>
      </c>
    </row>
    <row r="4" spans="1:16" s="62" customFormat="1" ht="20.25" customHeight="1">
      <c r="A4" s="60" t="s">
        <v>146</v>
      </c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N4" s="63"/>
      <c r="O4" s="63"/>
    </row>
    <row r="5" spans="1:16" s="62" customFormat="1" ht="15" customHeight="1" thickBot="1"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N5" s="64"/>
      <c r="O5" s="64"/>
    </row>
    <row r="6" spans="1:16" s="62" customFormat="1" ht="15" customHeight="1" thickBot="1">
      <c r="A6" s="167" t="str">
        <f>VLOOKUP('Rollite překlady'!A3,'Rollite překlady'!A:D,VLOOKUP($O$3,'Rollite překlady'!$G$1:$H$4,2,0),0)</f>
        <v>Commande</v>
      </c>
      <c r="B6" s="231"/>
      <c r="C6" s="231"/>
      <c r="D6" s="231"/>
      <c r="E6" s="232"/>
      <c r="F6" s="65"/>
      <c r="G6" s="167" t="str">
        <f>VLOOKUP('Rollite překlady'!A8,'Rollite překlady'!A:D,VLOOKUP($O$3,'Rollite překlady'!$G$1:$H$4,2,0),0)</f>
        <v>Client</v>
      </c>
      <c r="H6" s="168"/>
      <c r="I6" s="168"/>
      <c r="J6" s="168"/>
      <c r="K6" s="169"/>
      <c r="L6" s="145"/>
      <c r="N6" s="64"/>
      <c r="O6" s="64"/>
    </row>
    <row r="7" spans="1:16" s="62" customFormat="1" ht="15" customHeight="1" thickTop="1">
      <c r="A7" s="170" t="str">
        <f>VLOOKUP('Rollite překlady'!A4,'Rollite překlady'!A:D,VLOOKUP($O$3,'Rollite překlady'!$G$1:$H$4,2,0),0)</f>
        <v>Numero de commande</v>
      </c>
      <c r="B7" s="171"/>
      <c r="C7" s="233"/>
      <c r="D7" s="234"/>
      <c r="E7" s="235"/>
      <c r="G7" s="178" t="str">
        <f>VLOOKUP('Rollite překlady'!A9,'Rollite překlady'!A:D,VLOOKUP($O$3,'Rollite překlady'!$G$1:$H$4,2,0),0)</f>
        <v xml:space="preserve"> </v>
      </c>
      <c r="H7" s="179"/>
      <c r="I7" s="180"/>
      <c r="J7" s="181"/>
      <c r="K7" s="182"/>
      <c r="L7" s="68"/>
      <c r="N7" s="64"/>
      <c r="O7" s="64"/>
    </row>
    <row r="8" spans="1:16" s="62" customFormat="1" ht="15" customHeight="1">
      <c r="A8" s="172"/>
      <c r="B8" s="173"/>
      <c r="C8" s="236"/>
      <c r="D8" s="237"/>
      <c r="E8" s="238"/>
      <c r="G8" s="172" t="str">
        <f>VLOOKUP('Rollite překlady'!A10,'Rollite překlady'!A:D,VLOOKUP($O$3,'Rollite překlady'!$G$1:$H$4,2,0),0)</f>
        <v>VAT</v>
      </c>
      <c r="H8" s="173"/>
      <c r="I8" s="183"/>
      <c r="J8" s="184"/>
      <c r="K8" s="185"/>
      <c r="L8" s="68"/>
      <c r="N8" s="64"/>
      <c r="O8" s="64"/>
    </row>
    <row r="9" spans="1:16" s="62" customFormat="1" ht="15" customHeight="1">
      <c r="A9" s="172" t="str">
        <f>VLOOKUP('Rollite překlady'!A5,'Rollite překlady'!A:D,VLOOKUP($O$3,'Rollite překlady'!$G$1:$H$4,2,0),0)</f>
        <v>Commandé le</v>
      </c>
      <c r="B9" s="173"/>
      <c r="C9" s="239"/>
      <c r="D9" s="240"/>
      <c r="E9" s="241"/>
      <c r="G9" s="186" t="str">
        <f>VLOOKUP('Rollite překlady'!A11,'Rollite překlady'!A:D,VLOOKUP($O$3,'Rollite překlady'!$G$1:$H$4,2,0),0)</f>
        <v>Adresse de facturation</v>
      </c>
      <c r="H9" s="187"/>
      <c r="I9" s="188"/>
      <c r="J9" s="189"/>
      <c r="K9" s="190"/>
      <c r="L9" s="86"/>
      <c r="N9" s="64"/>
      <c r="O9" s="64"/>
    </row>
    <row r="10" spans="1:16" s="62" customFormat="1" ht="15" customHeight="1">
      <c r="A10" s="172"/>
      <c r="B10" s="173"/>
      <c r="C10" s="236"/>
      <c r="D10" s="237"/>
      <c r="E10" s="238"/>
      <c r="G10" s="186"/>
      <c r="H10" s="187"/>
      <c r="I10" s="188"/>
      <c r="J10" s="189"/>
      <c r="K10" s="190"/>
      <c r="L10" s="86"/>
      <c r="N10" s="64"/>
      <c r="O10" s="64"/>
    </row>
    <row r="11" spans="1:16" ht="15" customHeight="1">
      <c r="A11" s="172" t="str">
        <f>VLOOKUP('Rollite překlady'!A6,'Rollite překlady'!A:D,VLOOKUP($O$3,'Rollite překlady'!$G$1:$H$4,2,0),0)</f>
        <v>Téléphone</v>
      </c>
      <c r="B11" s="173"/>
      <c r="C11" s="239"/>
      <c r="D11" s="240"/>
      <c r="E11" s="241"/>
      <c r="G11" s="186"/>
      <c r="H11" s="187"/>
      <c r="I11" s="191"/>
      <c r="J11" s="192"/>
      <c r="K11" s="193"/>
      <c r="L11" s="146"/>
      <c r="N11" s="67"/>
      <c r="O11" s="67"/>
    </row>
    <row r="12" spans="1:16" ht="15" customHeight="1">
      <c r="A12" s="172"/>
      <c r="B12" s="173"/>
      <c r="C12" s="236"/>
      <c r="D12" s="237"/>
      <c r="E12" s="238"/>
      <c r="G12" s="194" t="str">
        <f>VLOOKUP('Rollite překlady'!A12,'Rollite překlady'!A:D,VLOOKUP($O$3,'Rollite překlady'!$G$1:$H$4,2,0),0)</f>
        <v>Adresse de livraison</v>
      </c>
      <c r="H12" s="195"/>
      <c r="I12" s="200"/>
      <c r="J12" s="201"/>
      <c r="K12" s="202"/>
      <c r="L12" s="143"/>
      <c r="N12" s="67"/>
      <c r="O12" s="67"/>
    </row>
    <row r="13" spans="1:16" ht="15" customHeight="1">
      <c r="A13" s="172" t="str">
        <f>VLOOKUP('Rollite překlady'!A7,'Rollite překlady'!A:D,VLOOKUP($O$3,'Rollite překlady'!$G$1:$H$4,2,0),0)</f>
        <v>Date de livraison</v>
      </c>
      <c r="B13" s="173"/>
      <c r="C13" s="239"/>
      <c r="D13" s="240"/>
      <c r="E13" s="241"/>
      <c r="G13" s="196"/>
      <c r="H13" s="197"/>
      <c r="I13" s="200"/>
      <c r="J13" s="201"/>
      <c r="K13" s="202"/>
      <c r="L13" s="143"/>
      <c r="N13" s="67"/>
      <c r="O13" s="67"/>
    </row>
    <row r="14" spans="1:16" ht="15" customHeight="1" thickBot="1">
      <c r="A14" s="205"/>
      <c r="B14" s="206"/>
      <c r="C14" s="242"/>
      <c r="D14" s="243"/>
      <c r="E14" s="244"/>
      <c r="G14" s="198"/>
      <c r="H14" s="199"/>
      <c r="I14" s="209"/>
      <c r="J14" s="210"/>
      <c r="K14" s="211"/>
      <c r="L14" s="143"/>
      <c r="N14" s="67"/>
      <c r="O14" s="67"/>
    </row>
    <row r="15" spans="1:16" ht="21.75" customHeight="1" thickBot="1">
      <c r="A15" s="67"/>
      <c r="B15" s="67"/>
      <c r="C15" s="68"/>
      <c r="D15" s="68"/>
      <c r="E15" s="212"/>
      <c r="F15" s="212"/>
      <c r="G15" s="212"/>
      <c r="H15" s="212"/>
      <c r="I15" s="212"/>
      <c r="J15" s="66"/>
      <c r="K15" s="66"/>
      <c r="L15" s="66"/>
      <c r="N15" s="67"/>
      <c r="O15" s="67"/>
    </row>
    <row r="16" spans="1:16" s="70" customFormat="1" ht="36.75" customHeight="1" thickBot="1">
      <c r="A16" s="131" t="str">
        <f>VLOOKUP('Rollite překlady'!A13,'Rollite překlady'!A:D,VLOOKUP($O$3,'Rollite překlady'!$G$1:$H$4,2,0),0)</f>
        <v>Repere</v>
      </c>
      <c r="B16" s="132" t="str">
        <f>VLOOKUP('Rollite překlady'!A14,'Rollite překlady'!A:D,VLOOKUP($O$3,'Rollite překlady'!$G$1:$H$4,2,0),0)</f>
        <v>Pcs</v>
      </c>
      <c r="C16" s="133" t="str">
        <f>VLOOKUP('Rollite překlady'!A15,'Rollite překlady'!A:D,VLOOKUP($O$3,'Rollite překlady'!$G$1:$H$4,2,0),0)</f>
        <v>Type de produit</v>
      </c>
      <c r="D16" s="133" t="str">
        <f>VLOOKUP('Rollite překlady'!A16,'Rollite překlady'!A:D,VLOOKUP($O$3,'Rollite překlady'!$G$1:$H$4,2,0),0)</f>
        <v>Diametre de tube</v>
      </c>
      <c r="E16" s="133" t="str">
        <f>VLOOKUP('Rollite překlady'!A17,'Rollite překlady'!A:D,VLOOKUP($O$3,'Rollite překlady'!$G$1:$H$4,2,0),0)</f>
        <v>Largeur en mm</v>
      </c>
      <c r="F16" s="133" t="str">
        <f>VLOOKUP('Rollite překlady'!A18,'Rollite překlady'!A:D,VLOOKUP($O$3,'Rollite překlady'!$G$1:$H$4,2,0),0)</f>
        <v>hauteur en mm</v>
      </c>
      <c r="G16" s="133" t="str">
        <f>VLOOKUP('Rollite překlady'!A19,'Rollite překlady'!A:D,VLOOKUP($O$3,'Rollite překlady'!$G$1:$H$4,2,0),0)</f>
        <v>Commande L/ P</v>
      </c>
      <c r="H16" s="133" t="str">
        <f>VLOOKUP('Rollite překlady'!A20,'Rollite překlady'!A:D,VLOOKUP($O$3,'Rollite překlady'!$G$1:$H$4,2,0),0)</f>
        <v>Longeur de manoeuvre en mm</v>
      </c>
      <c r="I16" s="133" t="str">
        <f>VLOOKUP('Rollite překlady'!A21,'Rollite překlady'!A:D,VLOOKUP($O$3,'Rollite překlady'!$G$1:$H$4,2,0),0)</f>
        <v>couleur de tissu</v>
      </c>
      <c r="J16" s="133" t="str">
        <f>VLOOKUP('Rollite překlady'!A22,'Rollite překlady'!A:D,VLOOKUP($O$3,'Rollite překlady'!$G$1:$H$4,2,0),0)</f>
        <v>guidage</v>
      </c>
      <c r="K16" s="133" t="str">
        <f>VLOOKUP('Rollite překlady'!A23,'Rollite překlady'!A:D,VLOOKUP($O$3,'Rollite překlady'!$G$1:$H$4,2,0),0)</f>
        <v>couleur de composants laqués</v>
      </c>
      <c r="L16" s="158" t="s">
        <v>633</v>
      </c>
      <c r="M16" s="134" t="str">
        <f>VLOOKUP('Rollite překlady'!A24,'Rollite překlady'!A:D,VLOOKUP($O$3,'Rollite překlady'!$G$1:$H$4,2,0),0)</f>
        <v>Vérification de largeur</v>
      </c>
      <c r="N16" s="135" t="str">
        <f>VLOOKUP('Rollite překlady'!A25,'Rollite překlady'!A:D,VLOOKUP($O$3,'Rollite překlady'!$G$1:$H$4,2,0),0)</f>
        <v>Vérification de hauteur</v>
      </c>
      <c r="O16" s="135" t="str">
        <f>VLOOKUP('Rollite překlady'!A26,'Rollite překlady'!A:D,VLOOKUP($O$3,'Rollite překlady'!$G$1:$H$4,2,0),0)</f>
        <v>Notes</v>
      </c>
      <c r="P16" s="69"/>
    </row>
    <row r="17" spans="1:16" ht="15" customHeight="1" thickBot="1">
      <c r="A17" s="71">
        <v>1</v>
      </c>
      <c r="B17" s="71">
        <v>2</v>
      </c>
      <c r="C17" s="71">
        <v>3</v>
      </c>
      <c r="D17" s="71">
        <v>4</v>
      </c>
      <c r="E17" s="71">
        <v>5</v>
      </c>
      <c r="F17" s="71">
        <v>6</v>
      </c>
      <c r="G17" s="71">
        <v>7</v>
      </c>
      <c r="H17" s="71">
        <v>8</v>
      </c>
      <c r="I17" s="71">
        <v>9</v>
      </c>
      <c r="J17" s="71">
        <v>10</v>
      </c>
      <c r="K17" s="71">
        <v>11</v>
      </c>
      <c r="L17" s="71">
        <v>12</v>
      </c>
      <c r="M17" s="72"/>
      <c r="O17" s="67"/>
      <c r="P17" s="67"/>
    </row>
    <row r="18" spans="1:16" ht="21" customHeight="1">
      <c r="A18" s="73"/>
      <c r="B18" s="74"/>
      <c r="C18" s="109" t="str">
        <f>IF($B18=""," ","RR")</f>
        <v xml:space="preserve"> </v>
      </c>
      <c r="D18" s="109" t="str">
        <f>IF($B18=""," ",16)</f>
        <v xml:space="preserve"> </v>
      </c>
      <c r="E18" s="75"/>
      <c r="F18" s="75"/>
      <c r="G18" s="76"/>
      <c r="H18" s="75"/>
      <c r="I18" s="76"/>
      <c r="J18" s="76"/>
      <c r="K18" s="76"/>
      <c r="L18" s="148"/>
      <c r="M18" s="112" t="str">
        <f>IF($I18&lt;&gt;"",IF(($E18*$F18/1000000*VLOOKUP($I18,help_látky!$A$3:$C$142,3,FALSE))&lt;=VLOOKUP($D18,help_látky!$G$3:$J$8,4,FALSE),IF($E18&lt;=VLOOKUP($D18,help_látky!$G$3:$J$8,3,FALSE),"OK","Překročena max.šířka trubky"),"Překročena max.hmotnost na trubku"),"")</f>
        <v/>
      </c>
      <c r="N18" s="119" t="str">
        <f>IF($I18&lt;&gt;"",IF(OR(AND(VLOOKUP($I18,help_látky!$A$3:$C$142,3,FALSE)&lt;=help_látky!$K$1,$F18&lt;=VLOOKUP($D18,help_látky!$G$2:$L$8,5,FALSE)),AND(VLOOKUP($I18,help_látky!$A$3:$C$142,3,FALSE)&gt;help_látky!$K$1,$F18&lt;=VLOOKUP($D18,help_látky!$G$2:$L$8,6,FALSE))),"OK","Překročena max.výška látky"),"")</f>
        <v/>
      </c>
      <c r="O18" s="116"/>
      <c r="P18" s="67"/>
    </row>
    <row r="19" spans="1:16" ht="21" customHeight="1">
      <c r="A19" s="77"/>
      <c r="B19" s="78"/>
      <c r="C19" s="110" t="str">
        <f t="shared" ref="C19:C28" si="0">IF($B19=""," ","RR")</f>
        <v xml:space="preserve"> </v>
      </c>
      <c r="D19" s="111" t="str">
        <f t="shared" ref="D19:D28" si="1">IF($B19=""," ",16)</f>
        <v xml:space="preserve"> </v>
      </c>
      <c r="E19" s="79"/>
      <c r="F19" s="79"/>
      <c r="G19" s="80"/>
      <c r="H19" s="79"/>
      <c r="I19" s="80"/>
      <c r="J19" s="80"/>
      <c r="K19" s="80"/>
      <c r="L19" s="149"/>
      <c r="M19" s="113" t="str">
        <f>IF($I19&lt;&gt;"",IF(($E19*$F19/1000000*VLOOKUP($I19,help_látky!$A$3:$C$142,3,FALSE))&lt;=VLOOKUP($D19,help_látky!$G$3:$J$8,4,FALSE),IF($E19&lt;=VLOOKUP($D19,help_látky!$G$3:$J$8,3,FALSE),"OK","Překročena max.šířka trubky"),"Překročena max.hmotnost na trubku"),"")</f>
        <v/>
      </c>
      <c r="N19" s="120" t="str">
        <f>IF($I19&lt;&gt;"",IF(OR(AND(VLOOKUP($I19,help_látky!$A$3:$C$142,3,FALSE)&lt;=help_látky!$K$1,$F19&lt;=VLOOKUP($D19,help_látky!$G$2:$L$8,5,FALSE)),AND(VLOOKUP($I19,help_látky!$A$3:$C$142,3,FALSE)&gt;help_látky!$K$1,$F19&lt;=VLOOKUP($D19,help_látky!$G$2:$L$8,6,FALSE))),"OK","Překročena max.výška látky"),"")</f>
        <v/>
      </c>
      <c r="O19" s="117"/>
      <c r="P19" s="67"/>
    </row>
    <row r="20" spans="1:16" ht="21" customHeight="1">
      <c r="A20" s="77"/>
      <c r="B20" s="78"/>
      <c r="C20" s="111" t="str">
        <f t="shared" si="0"/>
        <v xml:space="preserve"> </v>
      </c>
      <c r="D20" s="111" t="str">
        <f t="shared" si="1"/>
        <v xml:space="preserve"> </v>
      </c>
      <c r="E20" s="79"/>
      <c r="F20" s="79"/>
      <c r="G20" s="80"/>
      <c r="H20" s="79"/>
      <c r="I20" s="80"/>
      <c r="J20" s="80"/>
      <c r="K20" s="80"/>
      <c r="L20" s="149"/>
      <c r="M20" s="113" t="str">
        <f>IF($I20&lt;&gt;"",IF(($E20*$F20/1000000*VLOOKUP($I20,help_látky!$A$3:$C$142,3,FALSE))&lt;=VLOOKUP($D20,help_látky!$G$3:$J$8,4,FALSE),IF($E20&lt;=VLOOKUP($D20,help_látky!$G$3:$J$8,3,FALSE),"OK","Překročena max.šířka trubky"),"Překročena max.hmotnost na trubku"),"")</f>
        <v/>
      </c>
      <c r="N20" s="120" t="str">
        <f>IF($I20&lt;&gt;"",IF(OR(AND(VLOOKUP($I20,help_látky!$A$3:$C$142,3,FALSE)&lt;=help_látky!$K$1,$F20&lt;=VLOOKUP($D20,help_látky!$G$2:$L$8,5,FALSE)),AND(VLOOKUP($I20,help_látky!$A$3:$C$142,3,FALSE)&gt;help_látky!$K$1,$F20&lt;=VLOOKUP($D20,help_látky!$G$2:$L$8,6,FALSE))),"OK","Překročena max.výška látky"),"")</f>
        <v/>
      </c>
      <c r="O20" s="117"/>
      <c r="P20" s="67"/>
    </row>
    <row r="21" spans="1:16" ht="21" customHeight="1">
      <c r="A21" s="77"/>
      <c r="B21" s="78"/>
      <c r="C21" s="111" t="str">
        <f t="shared" si="0"/>
        <v xml:space="preserve"> </v>
      </c>
      <c r="D21" s="111" t="str">
        <f t="shared" si="1"/>
        <v xml:space="preserve"> </v>
      </c>
      <c r="E21" s="79"/>
      <c r="F21" s="79"/>
      <c r="G21" s="80"/>
      <c r="H21" s="79"/>
      <c r="I21" s="80"/>
      <c r="J21" s="80"/>
      <c r="K21" s="80"/>
      <c r="L21" s="149"/>
      <c r="M21" s="113" t="str">
        <f>IF($I21&lt;&gt;"",IF(($E21*$F21/1000000*VLOOKUP($I21,help_látky!$A$3:$C$142,3,FALSE))&lt;=VLOOKUP($D21,help_látky!$G$3:$J$8,4,FALSE),IF($E21&lt;=VLOOKUP($D21,help_látky!$G$3:$J$8,3,FALSE),"OK","Překročena max.šířka trubky"),"Překročena max.hmotnost na trubku"),"")</f>
        <v/>
      </c>
      <c r="N21" s="120" t="str">
        <f>IF($I21&lt;&gt;"",IF(OR(AND(VLOOKUP($I21,help_látky!$A$3:$C$142,3,FALSE)&lt;=help_látky!$K$1,$F21&lt;=VLOOKUP($D21,help_látky!$G$2:$L$8,5,FALSE)),AND(VLOOKUP($I21,help_látky!$A$3:$C$142,3,FALSE)&gt;help_látky!$K$1,$F21&lt;=VLOOKUP($D21,help_látky!$G$2:$L$8,6,FALSE))),"OK","Překročena max.výška látky"),"")</f>
        <v/>
      </c>
      <c r="O21" s="117"/>
      <c r="P21" s="67"/>
    </row>
    <row r="22" spans="1:16" ht="21" customHeight="1">
      <c r="A22" s="77"/>
      <c r="B22" s="78"/>
      <c r="C22" s="111" t="str">
        <f t="shared" si="0"/>
        <v xml:space="preserve"> </v>
      </c>
      <c r="D22" s="111" t="str">
        <f t="shared" si="1"/>
        <v xml:space="preserve"> </v>
      </c>
      <c r="E22" s="79"/>
      <c r="F22" s="79"/>
      <c r="G22" s="80"/>
      <c r="H22" s="79"/>
      <c r="I22" s="80"/>
      <c r="J22" s="80"/>
      <c r="K22" s="80"/>
      <c r="L22" s="149"/>
      <c r="M22" s="113" t="str">
        <f>IF($I22&lt;&gt;"",IF(($E22*$F22/1000000*VLOOKUP($I22,help_látky!$A$3:$C$142,3,FALSE))&lt;=VLOOKUP($D22,help_látky!$G$3:$J$8,4,FALSE),IF($E22&lt;=VLOOKUP($D22,help_látky!$G$3:$J$8,3,FALSE),"OK","Překročena max.šířka trubky"),"Překročena max.hmotnost na trubku"),"")</f>
        <v/>
      </c>
      <c r="N22" s="120" t="str">
        <f>IF($I22&lt;&gt;"",IF(OR(AND(VLOOKUP($I22,help_látky!$A$3:$C$142,3,FALSE)&lt;=help_látky!$K$1,$F22&lt;=VLOOKUP($D22,help_látky!$G$2:$L$8,5,FALSE)),AND(VLOOKUP($I22,help_látky!$A$3:$C$142,3,FALSE)&gt;help_látky!$K$1,$F22&lt;=VLOOKUP($D22,help_látky!$G$2:$L$8,6,FALSE))),"OK","Překročena max.výška látky"),"")</f>
        <v/>
      </c>
      <c r="O22" s="117"/>
      <c r="P22" s="67"/>
    </row>
    <row r="23" spans="1:16" ht="21" customHeight="1">
      <c r="A23" s="77"/>
      <c r="B23" s="78"/>
      <c r="C23" s="111" t="str">
        <f t="shared" si="0"/>
        <v xml:space="preserve"> </v>
      </c>
      <c r="D23" s="111" t="str">
        <f t="shared" si="1"/>
        <v xml:space="preserve"> </v>
      </c>
      <c r="E23" s="79"/>
      <c r="F23" s="79"/>
      <c r="G23" s="80"/>
      <c r="H23" s="79"/>
      <c r="I23" s="80"/>
      <c r="J23" s="80"/>
      <c r="K23" s="80"/>
      <c r="L23" s="149"/>
      <c r="M23" s="113" t="str">
        <f>IF($I23&lt;&gt;"",IF(($E23*$F23/1000000*VLOOKUP($I23,help_látky!$A$3:$C$142,3,FALSE))&lt;=VLOOKUP($D23,help_látky!$G$3:$J$8,4,FALSE),IF($E23&lt;=VLOOKUP($D23,help_látky!$G$3:$J$8,3,FALSE),"OK","Překročena max.šířka trubky"),"Překročena max.hmotnost na trubku"),"")</f>
        <v/>
      </c>
      <c r="N23" s="120" t="str">
        <f>IF($I23&lt;&gt;"",IF(OR(AND(VLOOKUP($I23,help_látky!$A$3:$C$142,3,FALSE)&lt;=help_látky!$K$1,$F23&lt;=VLOOKUP($D23,help_látky!$G$2:$L$8,5,FALSE)),AND(VLOOKUP($I23,help_látky!$A$3:$C$142,3,FALSE)&gt;help_látky!$K$1,$F23&lt;=VLOOKUP($D23,help_látky!$G$2:$L$8,6,FALSE))),"OK","Překročena max.výška látky"),"")</f>
        <v/>
      </c>
      <c r="O23" s="117"/>
      <c r="P23" s="67"/>
    </row>
    <row r="24" spans="1:16" ht="21" customHeight="1">
      <c r="A24" s="77"/>
      <c r="B24" s="78"/>
      <c r="C24" s="111" t="str">
        <f t="shared" si="0"/>
        <v xml:space="preserve"> </v>
      </c>
      <c r="D24" s="111" t="str">
        <f t="shared" si="1"/>
        <v xml:space="preserve"> </v>
      </c>
      <c r="E24" s="79"/>
      <c r="F24" s="79"/>
      <c r="G24" s="80"/>
      <c r="H24" s="79"/>
      <c r="I24" s="80"/>
      <c r="J24" s="80"/>
      <c r="K24" s="80"/>
      <c r="L24" s="149"/>
      <c r="M24" s="113" t="str">
        <f>IF($I24&lt;&gt;"",IF(($E24*$F24/1000000*VLOOKUP($I24,help_látky!$A$3:$C$142,3,FALSE))&lt;=VLOOKUP($D24,help_látky!$G$3:$J$8,4,FALSE),IF($E24&lt;=VLOOKUP($D24,help_látky!$G$3:$J$8,3,FALSE),"OK","Překročena max.šířka trubky"),"Překročena max.hmotnost na trubku"),"")</f>
        <v/>
      </c>
      <c r="N24" s="120" t="str">
        <f>IF($I24&lt;&gt;"",IF(OR(AND(VLOOKUP($I24,help_látky!$A$3:$C$142,3,FALSE)&lt;=help_látky!$K$1,$F24&lt;=VLOOKUP($D24,help_látky!$G$2:$L$8,5,FALSE)),AND(VLOOKUP($I24,help_látky!$A$3:$C$142,3,FALSE)&gt;help_látky!$K$1,$F24&lt;=VLOOKUP($D24,help_látky!$G$2:$L$8,6,FALSE))),"OK","Překročena max.výška látky"),"")</f>
        <v/>
      </c>
      <c r="O24" s="117"/>
      <c r="P24" s="67"/>
    </row>
    <row r="25" spans="1:16" ht="21" customHeight="1">
      <c r="A25" s="77"/>
      <c r="B25" s="78"/>
      <c r="C25" s="111" t="str">
        <f t="shared" si="0"/>
        <v xml:space="preserve"> </v>
      </c>
      <c r="D25" s="111" t="str">
        <f t="shared" si="1"/>
        <v xml:space="preserve"> </v>
      </c>
      <c r="E25" s="79"/>
      <c r="F25" s="79"/>
      <c r="G25" s="80"/>
      <c r="H25" s="79"/>
      <c r="I25" s="80"/>
      <c r="J25" s="80"/>
      <c r="K25" s="80"/>
      <c r="L25" s="149"/>
      <c r="M25" s="113" t="str">
        <f>IF($I25&lt;&gt;"",IF(($E25*$F25/1000000*VLOOKUP($I25,help_látky!$A$3:$C$142,3,FALSE))&lt;=VLOOKUP($D25,help_látky!$G$3:$J$8,4,FALSE),IF($E25&lt;=VLOOKUP($D25,help_látky!$G$3:$J$8,3,FALSE),"OK","Překročena max.šířka trubky"),"Překročena max.hmotnost na trubku"),"")</f>
        <v/>
      </c>
      <c r="N25" s="120" t="str">
        <f>IF($I25&lt;&gt;"",IF(OR(AND(VLOOKUP($I25,help_látky!$A$3:$C$142,3,FALSE)&lt;=help_látky!$K$1,$F25&lt;=VLOOKUP($D25,help_látky!$G$2:$L$8,5,FALSE)),AND(VLOOKUP($I25,help_látky!$A$3:$C$142,3,FALSE)&gt;help_látky!$K$1,$F25&lt;=VLOOKUP($D25,help_látky!$G$2:$L$8,6,FALSE))),"OK","Překročena max.výška látky"),"")</f>
        <v/>
      </c>
      <c r="O25" s="117"/>
      <c r="P25" s="67"/>
    </row>
    <row r="26" spans="1:16" ht="21" customHeight="1">
      <c r="A26" s="77"/>
      <c r="B26" s="78"/>
      <c r="C26" s="111" t="str">
        <f t="shared" si="0"/>
        <v xml:space="preserve"> </v>
      </c>
      <c r="D26" s="111" t="str">
        <f t="shared" si="1"/>
        <v xml:space="preserve"> </v>
      </c>
      <c r="E26" s="79"/>
      <c r="F26" s="79"/>
      <c r="G26" s="80"/>
      <c r="H26" s="79"/>
      <c r="I26" s="80"/>
      <c r="J26" s="80"/>
      <c r="K26" s="80"/>
      <c r="L26" s="149"/>
      <c r="M26" s="113" t="str">
        <f>IF($I26&lt;&gt;"",IF(($E26*$F26/1000000*VLOOKUP($I26,help_látky!$A$3:$C$142,3,FALSE))&lt;=VLOOKUP($D26,help_látky!$G$3:$J$8,4,FALSE),IF($E26&lt;=VLOOKUP($D26,help_látky!$G$3:$J$8,3,FALSE),"OK","Překročena max.šířka trubky"),"Překročena max.hmotnost na trubku"),"")</f>
        <v/>
      </c>
      <c r="N26" s="120" t="str">
        <f>IF($I26&lt;&gt;"",IF(OR(AND(VLOOKUP($I26,help_látky!$A$3:$C$142,3,FALSE)&lt;=help_látky!$K$1,$F26&lt;=VLOOKUP($D26,help_látky!$G$2:$L$8,5,FALSE)),AND(VLOOKUP($I26,help_látky!$A$3:$C$142,3,FALSE)&gt;help_látky!$K$1,$F26&lt;=VLOOKUP($D26,help_látky!$G$2:$L$8,6,FALSE))),"OK","Překročena max.výška látky"),"")</f>
        <v/>
      </c>
      <c r="O26" s="117"/>
      <c r="P26" s="67"/>
    </row>
    <row r="27" spans="1:16" ht="21" customHeight="1">
      <c r="A27" s="77"/>
      <c r="B27" s="78"/>
      <c r="C27" s="111" t="str">
        <f t="shared" si="0"/>
        <v xml:space="preserve"> </v>
      </c>
      <c r="D27" s="111" t="str">
        <f t="shared" si="1"/>
        <v xml:space="preserve"> </v>
      </c>
      <c r="E27" s="79"/>
      <c r="F27" s="79"/>
      <c r="G27" s="80"/>
      <c r="H27" s="79"/>
      <c r="I27" s="80"/>
      <c r="J27" s="80"/>
      <c r="K27" s="80"/>
      <c r="L27" s="149"/>
      <c r="M27" s="113" t="str">
        <f>IF($I27&lt;&gt;"",IF(($E27*$F27/1000000*VLOOKUP($I27,help_látky!$A$3:$C$142,3,FALSE))&lt;=VLOOKUP($D27,help_látky!$G$3:$J$8,4,FALSE),IF($E27&lt;=VLOOKUP($D27,help_látky!$G$3:$J$8,3,FALSE),"OK","Překročena max.šířka trubky"),"Překročena max.hmotnost na trubku"),"")</f>
        <v/>
      </c>
      <c r="N27" s="120" t="str">
        <f>IF($I27&lt;&gt;"",IF(OR(AND(VLOOKUP($I27,help_látky!$A$3:$C$142,3,FALSE)&lt;=help_látky!$K$1,$F27&lt;=VLOOKUP($D27,help_látky!$G$2:$L$8,5,FALSE)),AND(VLOOKUP($I27,help_látky!$A$3:$C$142,3,FALSE)&gt;help_látky!$K$1,$F27&lt;=VLOOKUP($D27,help_látky!$G$2:$L$8,6,FALSE))),"OK","Překročena max.výška látky"),"")</f>
        <v/>
      </c>
      <c r="O27" s="117"/>
      <c r="P27" s="67"/>
    </row>
    <row r="28" spans="1:16" ht="21" customHeight="1" thickBot="1">
      <c r="A28" s="81"/>
      <c r="B28" s="82"/>
      <c r="C28" s="110" t="str">
        <f t="shared" si="0"/>
        <v xml:space="preserve"> </v>
      </c>
      <c r="D28" s="110" t="str">
        <f t="shared" si="1"/>
        <v xml:space="preserve"> </v>
      </c>
      <c r="E28" s="83"/>
      <c r="F28" s="83"/>
      <c r="G28" s="84"/>
      <c r="H28" s="83"/>
      <c r="I28" s="84"/>
      <c r="J28" s="84"/>
      <c r="K28" s="84"/>
      <c r="L28" s="150"/>
      <c r="M28" s="114" t="str">
        <f>IF($I28&lt;&gt;"",IF(($E28*$F28/1000000*VLOOKUP($I28,help_látky!$A$3:$C$142,3,FALSE))&lt;=VLOOKUP($D28,help_látky!$G$3:$J$8,4,FALSE),IF($E28&lt;=VLOOKUP($D28,help_látky!$G$3:$J$8,3,FALSE),"OK","Překročena max.šířka trubky"),"Překročena max.hmotnost na trubku"),"")</f>
        <v/>
      </c>
      <c r="N28" s="121" t="str">
        <f>IF($I28&lt;&gt;"",IF(OR(AND(VLOOKUP($I28,help_látky!$A$3:$C$142,3,FALSE)&lt;=help_látky!$K$1,$F28&lt;=VLOOKUP($D28,help_látky!$G$2:$L$8,5,FALSE)),AND(VLOOKUP($I28,help_látky!$A$3:$C$142,3,FALSE)&gt;help_látky!$K$1,$F28&lt;=VLOOKUP($D28,help_látky!$G$2:$L$8,6,FALSE))),"OK","Překročena max.výška látky"),"")</f>
        <v/>
      </c>
      <c r="O28" s="118"/>
      <c r="P28" s="67"/>
    </row>
    <row r="29" spans="1:16" ht="15" customHeight="1">
      <c r="A29" s="213" t="str">
        <f>VLOOKUP('Rollite překlady'!A27,'Rollite překlady'!A:D,VLOOKUP($O$3,'Rollite překlady'!$G$1:$H$4,2,0),0)</f>
        <v>Notes:</v>
      </c>
      <c r="B29" s="214"/>
      <c r="C29" s="214"/>
      <c r="D29" s="214"/>
      <c r="E29" s="214"/>
      <c r="F29" s="214"/>
      <c r="G29" s="214"/>
      <c r="H29" s="214"/>
      <c r="I29" s="214"/>
      <c r="J29" s="214"/>
      <c r="K29" s="214"/>
      <c r="L29" s="214"/>
      <c r="M29" s="214"/>
      <c r="N29" s="214"/>
      <c r="O29" s="215"/>
    </row>
    <row r="30" spans="1:16" ht="15" customHeight="1">
      <c r="A30" s="216"/>
      <c r="B30" s="217"/>
      <c r="C30" s="217"/>
      <c r="D30" s="217"/>
      <c r="E30" s="217"/>
      <c r="F30" s="217"/>
      <c r="G30" s="217"/>
      <c r="H30" s="217"/>
      <c r="I30" s="217"/>
      <c r="J30" s="217"/>
      <c r="K30" s="217"/>
      <c r="L30" s="217"/>
      <c r="M30" s="217"/>
      <c r="N30" s="217"/>
      <c r="O30" s="218"/>
    </row>
    <row r="31" spans="1:16" ht="15" customHeight="1" thickBot="1">
      <c r="A31" s="219"/>
      <c r="B31" s="220"/>
      <c r="C31" s="220"/>
      <c r="D31" s="220"/>
      <c r="E31" s="220"/>
      <c r="F31" s="220"/>
      <c r="G31" s="220"/>
      <c r="H31" s="220"/>
      <c r="I31" s="220"/>
      <c r="J31" s="220"/>
      <c r="K31" s="220"/>
      <c r="L31" s="220"/>
      <c r="M31" s="220"/>
      <c r="N31" s="220"/>
      <c r="O31" s="221"/>
    </row>
    <row r="32" spans="1:16" ht="21" customHeight="1">
      <c r="A32" s="51"/>
      <c r="B32" s="51"/>
      <c r="C32" s="85"/>
      <c r="D32" s="85"/>
      <c r="E32" s="86"/>
      <c r="F32" s="86"/>
      <c r="G32" s="86"/>
      <c r="H32" s="86"/>
      <c r="I32" s="86"/>
      <c r="J32" s="86"/>
      <c r="K32" s="86"/>
      <c r="L32" s="86"/>
      <c r="N32" s="67"/>
      <c r="O32" s="67"/>
    </row>
    <row r="33" spans="1:15" ht="21.75" customHeight="1">
      <c r="A33" s="136" t="str">
        <f>VLOOKUP('Rollite překlady'!A28,'Rollite překlady'!A:D,VLOOKUP($O$3,'Rollite překlady'!$G$1:$H$4,2,0),0)</f>
        <v>Notes expliquatives:</v>
      </c>
      <c r="B33" s="51"/>
      <c r="C33" s="85"/>
      <c r="D33" s="85"/>
      <c r="E33" s="86"/>
      <c r="F33" s="86"/>
      <c r="G33" s="86"/>
      <c r="H33" s="86"/>
      <c r="I33" s="86"/>
      <c r="J33" s="66"/>
      <c r="K33" s="66"/>
      <c r="L33" s="66"/>
      <c r="N33" s="67"/>
      <c r="O33" s="67"/>
    </row>
    <row r="34" spans="1:15" ht="13.5" customHeight="1">
      <c r="A34" s="87"/>
      <c r="B34" s="51"/>
      <c r="C34" s="85"/>
      <c r="D34" s="85"/>
      <c r="E34" s="86"/>
      <c r="F34" s="86"/>
      <c r="G34" s="86"/>
      <c r="H34" s="86"/>
      <c r="I34" s="86"/>
      <c r="J34" s="66"/>
      <c r="K34" s="66"/>
      <c r="L34" s="66"/>
      <c r="N34" s="67"/>
      <c r="O34" s="67"/>
    </row>
    <row r="35" spans="1:15" s="51" customFormat="1" ht="13.5" customHeight="1">
      <c r="A35" s="137" t="str">
        <f>VLOOKUP('Rollite překlady'!A29,'Rollite překlady'!A:D,VLOOKUP($O$3,'Rollite překlady'!$G$1:$H$4,2,0),0)</f>
        <v>4) si nécessaire l´harmonisation de motifs pour des tissus avec les motifs, nécessaire a noter: HARMONISATION, le meme diametre de tube doit etre choisi</v>
      </c>
      <c r="C35" s="85"/>
      <c r="D35" s="85"/>
      <c r="E35" s="86"/>
      <c r="F35" s="86"/>
      <c r="G35" s="86"/>
      <c r="H35" s="86"/>
      <c r="I35" s="86"/>
      <c r="J35" s="88"/>
      <c r="K35" s="88"/>
      <c r="L35" s="88"/>
      <c r="N35" s="67"/>
      <c r="O35" s="67"/>
    </row>
    <row r="36" spans="1:15" s="51" customFormat="1" ht="13.5" customHeight="1">
      <c r="A36" s="137" t="str">
        <f>VLOOKUP('Rollite překlady'!A30,'Rollite překlady'!A:D,VLOOKUP($O$3,'Rollite překlady'!$G$1:$H$4,2,0),0)</f>
        <v>7) choisissez la coté de manoeuvre de la vue frontale de l´intérieur</v>
      </c>
      <c r="C36" s="85"/>
      <c r="D36" s="85"/>
      <c r="E36" s="86"/>
      <c r="F36" s="86"/>
      <c r="G36" s="86"/>
      <c r="H36" s="86"/>
      <c r="I36" s="86"/>
      <c r="J36" s="88"/>
      <c r="K36" s="88"/>
      <c r="L36" s="88"/>
      <c r="N36" s="67"/>
      <c r="O36" s="67"/>
    </row>
    <row r="37" spans="1:15" s="51" customFormat="1" ht="13.5" customHeight="1">
      <c r="A37" s="137" t="str">
        <f>VLOOKUP('Rollite překlady'!A31,'Rollite překlady'!A:D,VLOOKUP($O$3,'Rollite překlady'!$G$1:$H$4,2,0),0)</f>
        <v>9) choisissez la couleur de tissu dans les options préparés; la teinte de couleurs peut se différer en peu dans les livraisons individuelles</v>
      </c>
      <c r="C37" s="85"/>
      <c r="D37" s="85"/>
      <c r="E37" s="86"/>
      <c r="F37" s="86"/>
      <c r="G37" s="86"/>
      <c r="H37" s="86"/>
      <c r="I37" s="86"/>
      <c r="J37" s="88"/>
      <c r="K37" s="88"/>
      <c r="L37" s="88"/>
      <c r="N37" s="67"/>
      <c r="O37" s="67"/>
    </row>
    <row r="38" spans="1:15" s="51" customFormat="1" ht="13.5" customHeight="1">
      <c r="A38" s="137" t="str">
        <f>VLOOKUP('Rollite překlady'!A32,'Rollite překlady'!A:D,VLOOKUP($O$3,'Rollite překlady'!$G$1:$H$4,2,0),0)</f>
        <v>10) choisissez l´enroulement de tissu, plus d´informations  instructions PAGE 1</v>
      </c>
      <c r="C38" s="85"/>
      <c r="D38" s="85"/>
      <c r="E38" s="86"/>
      <c r="F38" s="86"/>
      <c r="G38" s="86"/>
      <c r="H38" s="86"/>
      <c r="I38" s="86"/>
      <c r="J38" s="88"/>
      <c r="K38" s="88"/>
      <c r="L38" s="88"/>
      <c r="N38" s="67"/>
      <c r="O38" s="67"/>
    </row>
    <row r="39" spans="1:15" s="51" customFormat="1" ht="13.5" customHeight="1">
      <c r="A39" s="137" t="str">
        <f>VLOOKUP('Rollite překlady'!A33,'Rollite překlady'!A:D,VLOOKUP($O$3,'Rollite překlady'!$G$1:$H$4,2,0),0)</f>
        <v>11) choisissez le type de guidage dans les options préparés, plus d´informations instructions PAGE 2</v>
      </c>
      <c r="C39" s="85"/>
      <c r="D39" s="85"/>
      <c r="E39" s="86"/>
      <c r="F39" s="86"/>
      <c r="G39" s="86"/>
      <c r="H39" s="86"/>
      <c r="I39" s="86"/>
      <c r="J39" s="88"/>
      <c r="K39" s="88"/>
      <c r="L39" s="88"/>
      <c r="N39" s="67"/>
      <c r="O39" s="67"/>
    </row>
    <row r="40" spans="1:15" s="51" customFormat="1" ht="13.5" customHeight="1">
      <c r="A40" s="87" t="s">
        <v>635</v>
      </c>
      <c r="C40" s="85"/>
      <c r="D40" s="85"/>
      <c r="E40" s="86"/>
      <c r="F40" s="86"/>
      <c r="G40" s="86"/>
      <c r="H40" s="86"/>
      <c r="I40" s="86"/>
      <c r="J40" s="88"/>
      <c r="K40" s="88"/>
      <c r="L40" s="88"/>
      <c r="N40" s="67"/>
      <c r="O40" s="67"/>
    </row>
    <row r="41" spans="1:15" s="102" customFormat="1" ht="13.5" customHeight="1">
      <c r="A41" s="101"/>
      <c r="C41" s="103"/>
      <c r="D41" s="103"/>
      <c r="E41" s="104"/>
      <c r="F41" s="104"/>
      <c r="G41" s="104"/>
      <c r="H41" s="104"/>
      <c r="I41" s="104"/>
      <c r="J41" s="105"/>
      <c r="K41" s="105"/>
      <c r="L41" s="105"/>
      <c r="N41" s="106"/>
      <c r="O41" s="106"/>
    </row>
    <row r="42" spans="1:15" s="107" customFormat="1" ht="13.5" customHeight="1">
      <c r="B42" s="102"/>
      <c r="C42" s="103"/>
      <c r="D42" s="103"/>
      <c r="E42" s="104"/>
      <c r="F42" s="104"/>
      <c r="G42" s="104"/>
      <c r="H42" s="104"/>
      <c r="I42" s="104"/>
      <c r="J42" s="108"/>
      <c r="K42" s="108"/>
      <c r="L42" s="108"/>
      <c r="N42" s="106"/>
      <c r="O42" s="106"/>
    </row>
    <row r="43" spans="1:15" s="102" customFormat="1" ht="13.5" customHeight="1">
      <c r="C43" s="103"/>
      <c r="D43" s="103"/>
      <c r="E43" s="104"/>
      <c r="F43" s="104"/>
      <c r="G43" s="104"/>
      <c r="H43" s="104"/>
      <c r="I43" s="104"/>
      <c r="J43" s="105"/>
      <c r="K43" s="105"/>
      <c r="L43" s="105"/>
      <c r="N43" s="106"/>
      <c r="O43" s="106"/>
    </row>
    <row r="44" spans="1:15" s="51" customFormat="1" ht="12.75" customHeight="1">
      <c r="A44" s="87"/>
      <c r="C44" s="85"/>
      <c r="D44" s="85"/>
      <c r="E44" s="86"/>
      <c r="F44" s="86"/>
      <c r="G44" s="86"/>
      <c r="H44" s="86"/>
      <c r="I44" s="86"/>
      <c r="J44" s="88"/>
      <c r="K44" s="88"/>
      <c r="L44" s="88"/>
      <c r="N44" s="67"/>
      <c r="O44" s="67"/>
    </row>
    <row r="45" spans="1:15" ht="15.75" customHeight="1">
      <c r="A45" s="203"/>
      <c r="B45" s="203"/>
      <c r="C45" s="203"/>
      <c r="D45" s="203"/>
      <c r="E45" s="203"/>
      <c r="F45" s="203"/>
      <c r="G45" s="203"/>
      <c r="H45" s="203"/>
      <c r="I45" s="96"/>
      <c r="J45" s="204"/>
      <c r="K45" s="204"/>
      <c r="L45" s="97"/>
    </row>
    <row r="46" spans="1:15" ht="11.25" customHeight="1">
      <c r="A46" s="163" t="s">
        <v>757</v>
      </c>
      <c r="I46" s="164"/>
      <c r="L46" s="165" t="s">
        <v>758</v>
      </c>
      <c r="O46" s="165" t="s">
        <v>759</v>
      </c>
    </row>
    <row r="47" spans="1:15" ht="11.25" customHeight="1">
      <c r="A47" s="138" t="str">
        <f>VLOOKUP('Rollite překlady'!A34,'Rollite překlady'!A:D,VLOOKUP($O$3,'Rollite překlady'!$G$1:$H$4,2,0),0)</f>
        <v>Valable de:</v>
      </c>
      <c r="C47" s="166" t="s">
        <v>783</v>
      </c>
      <c r="D47" s="166"/>
      <c r="O47" s="139"/>
    </row>
  </sheetData>
  <mergeCells count="30">
    <mergeCell ref="I11:K11"/>
    <mergeCell ref="G12:H14"/>
    <mergeCell ref="I12:K12"/>
    <mergeCell ref="A45:C45"/>
    <mergeCell ref="D45:H45"/>
    <mergeCell ref="J45:K45"/>
    <mergeCell ref="A13:B14"/>
    <mergeCell ref="C13:E14"/>
    <mergeCell ref="I13:K13"/>
    <mergeCell ref="I14:K14"/>
    <mergeCell ref="E15:I15"/>
    <mergeCell ref="A29:O29"/>
    <mergeCell ref="A30:O30"/>
    <mergeCell ref="A31:O31"/>
    <mergeCell ref="C47:D47"/>
    <mergeCell ref="A6:E6"/>
    <mergeCell ref="G6:K6"/>
    <mergeCell ref="A7:B8"/>
    <mergeCell ref="C7:E8"/>
    <mergeCell ref="G7:H7"/>
    <mergeCell ref="I7:K7"/>
    <mergeCell ref="G8:H8"/>
    <mergeCell ref="I8:K8"/>
    <mergeCell ref="A9:B10"/>
    <mergeCell ref="C9:E10"/>
    <mergeCell ref="G9:H11"/>
    <mergeCell ref="I9:K9"/>
    <mergeCell ref="I10:K10"/>
    <mergeCell ref="A11:B12"/>
    <mergeCell ref="C11:E12"/>
  </mergeCells>
  <dataValidations count="7">
    <dataValidation type="whole" operator="greaterThan" allowBlank="1" showInputMessage="1" showErrorMessage="1" error="Zadej celé číslo větší než nula!" sqref="E18:F28 H18:H28" xr:uid="{00000000-0002-0000-0400-000000000000}">
      <formula1>0</formula1>
    </dataValidation>
    <dataValidation type="list" allowBlank="1" showInputMessage="1" showErrorMessage="1" sqref="G18:G28" xr:uid="{00000000-0002-0000-0400-000001000000}">
      <formula1>ovladaniRollite</formula1>
    </dataValidation>
    <dataValidation type="list" allowBlank="1" showInputMessage="1" showErrorMessage="1" sqref="J18:J28" xr:uid="{00000000-0002-0000-0400-000002000000}">
      <formula1>vedeniRollite</formula1>
    </dataValidation>
    <dataValidation type="list" allowBlank="1" showInputMessage="1" showErrorMessage="1" sqref="I18:I28" xr:uid="{00000000-0002-0000-0400-000003000000}">
      <formula1>latky2</formula1>
    </dataValidation>
    <dataValidation type="list" allowBlank="1" showInputMessage="1" showErrorMessage="1" sqref="O3" xr:uid="{00000000-0002-0000-0400-000004000000}">
      <formula1>jazyk</formula1>
    </dataValidation>
    <dataValidation type="list" allowBlank="1" showInputMessage="1" showErrorMessage="1" sqref="L18:L28" xr:uid="{00000000-0002-0000-0400-000005000000}">
      <formula1>Bal</formula1>
    </dataValidation>
    <dataValidation type="list" allowBlank="1" showInputMessage="1" showErrorMessage="1" sqref="K18:K28" xr:uid="{00000000-0002-0000-0400-000006000000}">
      <formula1>IF(J18="RR14/1",RALRR,RALRollite)</formula1>
    </dataValidation>
  </dataValidations>
  <hyperlinks>
    <hyperlink ref="O2" r:id="rId1" xr:uid="{00000000-0004-0000-0400-000000000000}"/>
    <hyperlink ref="O46" r:id="rId2" xr:uid="{00000000-0004-0000-0400-000001000000}"/>
    <hyperlink ref="L46" r:id="rId3" xr:uid="{00000000-0004-0000-0400-000002000000}"/>
  </hyperlinks>
  <printOptions horizontalCentered="1" verticalCentered="1"/>
  <pageMargins left="0.23622047244094491" right="0.23622047244094491" top="0.15748031496062992" bottom="0.15748031496062992" header="0.27559055118110237" footer="0.31496062992125984"/>
  <pageSetup paperSize="9" scale="71" orientation="landscape" r:id="rId4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35"/>
  <sheetViews>
    <sheetView workbookViewId="0">
      <selection activeCell="A39" sqref="A39"/>
    </sheetView>
  </sheetViews>
  <sheetFormatPr defaultColWidth="9.140625" defaultRowHeight="12.75"/>
  <cols>
    <col min="1" max="4" width="65" style="127" customWidth="1"/>
    <col min="5" max="16384" width="9.140625" style="127"/>
  </cols>
  <sheetData>
    <row r="1" spans="1:8" s="125" customFormat="1">
      <c r="A1" s="124" t="s">
        <v>328</v>
      </c>
      <c r="B1" s="124" t="s">
        <v>329</v>
      </c>
      <c r="C1" s="124" t="s">
        <v>330</v>
      </c>
      <c r="D1" s="124" t="s">
        <v>331</v>
      </c>
      <c r="G1" s="126" t="s">
        <v>328</v>
      </c>
      <c r="H1" s="126">
        <v>1</v>
      </c>
    </row>
    <row r="2" spans="1:8" s="125" customFormat="1">
      <c r="A2" s="125" t="s">
        <v>102</v>
      </c>
      <c r="B2" s="125" t="s">
        <v>332</v>
      </c>
      <c r="C2" s="125" t="s">
        <v>333</v>
      </c>
      <c r="D2" s="125" t="s">
        <v>334</v>
      </c>
      <c r="G2" s="126" t="s">
        <v>329</v>
      </c>
      <c r="H2" s="126">
        <v>2</v>
      </c>
    </row>
    <row r="3" spans="1:8">
      <c r="A3" s="127" t="s">
        <v>5</v>
      </c>
      <c r="B3" s="127" t="s">
        <v>335</v>
      </c>
      <c r="C3" s="127" t="s">
        <v>336</v>
      </c>
      <c r="D3" s="127" t="s">
        <v>337</v>
      </c>
      <c r="G3" s="128" t="s">
        <v>330</v>
      </c>
      <c r="H3" s="128">
        <v>3</v>
      </c>
    </row>
    <row r="4" spans="1:8">
      <c r="A4" s="127" t="s">
        <v>7</v>
      </c>
      <c r="B4" s="127" t="s">
        <v>338</v>
      </c>
      <c r="C4" s="127" t="s">
        <v>339</v>
      </c>
      <c r="D4" s="127" t="s">
        <v>340</v>
      </c>
      <c r="G4" s="128" t="s">
        <v>331</v>
      </c>
      <c r="H4" s="128">
        <v>4</v>
      </c>
    </row>
    <row r="5" spans="1:8">
      <c r="A5" s="127" t="s">
        <v>8</v>
      </c>
      <c r="B5" s="127" t="s">
        <v>341</v>
      </c>
      <c r="C5" s="127" t="s">
        <v>342</v>
      </c>
      <c r="D5" s="127" t="s">
        <v>343</v>
      </c>
    </row>
    <row r="6" spans="1:8">
      <c r="A6" s="127" t="s">
        <v>9</v>
      </c>
      <c r="B6" s="127" t="s">
        <v>344</v>
      </c>
      <c r="C6" s="127" t="s">
        <v>9</v>
      </c>
      <c r="D6" s="127" t="s">
        <v>345</v>
      </c>
    </row>
    <row r="7" spans="1:8" s="125" customFormat="1">
      <c r="A7" s="125" t="s">
        <v>21</v>
      </c>
      <c r="B7" s="125" t="s">
        <v>346</v>
      </c>
      <c r="C7" s="125" t="s">
        <v>347</v>
      </c>
      <c r="D7" s="125" t="s">
        <v>348</v>
      </c>
    </row>
    <row r="8" spans="1:8">
      <c r="A8" s="127" t="s">
        <v>6</v>
      </c>
      <c r="B8" s="127" t="s">
        <v>349</v>
      </c>
      <c r="C8" s="127" t="s">
        <v>350</v>
      </c>
      <c r="D8" s="127" t="s">
        <v>351</v>
      </c>
    </row>
    <row r="9" spans="1:8">
      <c r="A9" s="127" t="s">
        <v>20</v>
      </c>
      <c r="B9" s="127" t="s">
        <v>352</v>
      </c>
      <c r="C9" s="127" t="s">
        <v>353</v>
      </c>
      <c r="D9" s="127" t="s">
        <v>354</v>
      </c>
    </row>
    <row r="10" spans="1:8">
      <c r="A10" s="127" t="s">
        <v>12</v>
      </c>
      <c r="B10" s="127" t="s">
        <v>355</v>
      </c>
      <c r="C10" s="127" t="s">
        <v>356</v>
      </c>
      <c r="D10" s="127" t="s">
        <v>357</v>
      </c>
    </row>
    <row r="11" spans="1:8">
      <c r="A11" s="127" t="s">
        <v>1</v>
      </c>
      <c r="B11" s="127" t="s">
        <v>358</v>
      </c>
      <c r="C11" s="127" t="s">
        <v>359</v>
      </c>
      <c r="D11" s="127" t="s">
        <v>360</v>
      </c>
    </row>
    <row r="12" spans="1:8" s="125" customFormat="1">
      <c r="A12" s="125" t="s">
        <v>22</v>
      </c>
      <c r="B12" s="125" t="s">
        <v>361</v>
      </c>
      <c r="C12" s="125" t="s">
        <v>362</v>
      </c>
      <c r="D12" s="125" t="s">
        <v>363</v>
      </c>
    </row>
    <row r="13" spans="1:8">
      <c r="A13" s="127" t="s">
        <v>2</v>
      </c>
      <c r="B13" s="127" t="s">
        <v>364</v>
      </c>
      <c r="C13" s="127" t="s">
        <v>364</v>
      </c>
      <c r="D13" s="127" t="s">
        <v>365</v>
      </c>
    </row>
    <row r="14" spans="1:8">
      <c r="A14" s="127" t="s">
        <v>128</v>
      </c>
      <c r="B14" s="127" t="s">
        <v>366</v>
      </c>
      <c r="C14" s="127" t="s">
        <v>367</v>
      </c>
      <c r="D14" s="127" t="s">
        <v>368</v>
      </c>
    </row>
    <row r="15" spans="1:8">
      <c r="A15" s="127" t="s">
        <v>23</v>
      </c>
      <c r="B15" s="127" t="s">
        <v>369</v>
      </c>
      <c r="C15" s="127" t="s">
        <v>370</v>
      </c>
      <c r="D15" s="127" t="s">
        <v>371</v>
      </c>
    </row>
    <row r="16" spans="1:8">
      <c r="A16" s="127" t="s">
        <v>32</v>
      </c>
      <c r="B16" s="127" t="s">
        <v>372</v>
      </c>
      <c r="C16" s="127" t="s">
        <v>373</v>
      </c>
      <c r="D16" s="127" t="s">
        <v>374</v>
      </c>
    </row>
    <row r="17" spans="1:4">
      <c r="A17" s="127" t="s">
        <v>36</v>
      </c>
      <c r="B17" s="127" t="s">
        <v>375</v>
      </c>
      <c r="C17" s="127" t="s">
        <v>376</v>
      </c>
      <c r="D17" s="127" t="s">
        <v>377</v>
      </c>
    </row>
    <row r="18" spans="1:4">
      <c r="A18" s="127" t="s">
        <v>10</v>
      </c>
      <c r="B18" s="127" t="s">
        <v>378</v>
      </c>
      <c r="C18" s="127" t="s">
        <v>379</v>
      </c>
      <c r="D18" s="127" t="s">
        <v>380</v>
      </c>
    </row>
    <row r="19" spans="1:4">
      <c r="A19" s="127" t="s">
        <v>37</v>
      </c>
      <c r="B19" s="127" t="s">
        <v>381</v>
      </c>
      <c r="C19" s="127" t="s">
        <v>382</v>
      </c>
      <c r="D19" s="127" t="s">
        <v>467</v>
      </c>
    </row>
    <row r="20" spans="1:4">
      <c r="A20" s="127" t="s">
        <v>14</v>
      </c>
      <c r="B20" s="127" t="s">
        <v>384</v>
      </c>
      <c r="C20" s="127" t="s">
        <v>466</v>
      </c>
      <c r="D20" s="127" t="s">
        <v>468</v>
      </c>
    </row>
    <row r="21" spans="1:4">
      <c r="A21" s="127" t="s">
        <v>42</v>
      </c>
      <c r="B21" s="127" t="s">
        <v>387</v>
      </c>
      <c r="C21" s="127" t="s">
        <v>388</v>
      </c>
      <c r="D21" s="127" t="s">
        <v>469</v>
      </c>
    </row>
    <row r="22" spans="1:4">
      <c r="A22" s="127" t="s">
        <v>50</v>
      </c>
      <c r="B22" s="127" t="s">
        <v>393</v>
      </c>
      <c r="C22" s="127" t="s">
        <v>394</v>
      </c>
      <c r="D22" s="127" t="s">
        <v>470</v>
      </c>
    </row>
    <row r="23" spans="1:4">
      <c r="A23" s="127" t="s">
        <v>70</v>
      </c>
      <c r="B23" s="127" t="s">
        <v>402</v>
      </c>
      <c r="C23" s="127" t="s">
        <v>409</v>
      </c>
      <c r="D23" s="127" t="s">
        <v>404</v>
      </c>
    </row>
    <row r="24" spans="1:4">
      <c r="A24" s="127" t="s">
        <v>160</v>
      </c>
      <c r="B24" s="127" t="s">
        <v>408</v>
      </c>
      <c r="C24" s="127" t="s">
        <v>409</v>
      </c>
      <c r="D24" s="127" t="s">
        <v>471</v>
      </c>
    </row>
    <row r="25" spans="1:4">
      <c r="A25" s="127" t="s">
        <v>161</v>
      </c>
      <c r="B25" s="127" t="s">
        <v>411</v>
      </c>
      <c r="C25" s="127" t="s">
        <v>412</v>
      </c>
      <c r="D25" s="127" t="s">
        <v>472</v>
      </c>
    </row>
    <row r="26" spans="1:4">
      <c r="A26" s="127" t="s">
        <v>3</v>
      </c>
      <c r="B26" s="127" t="s">
        <v>414</v>
      </c>
      <c r="C26" s="127" t="s">
        <v>415</v>
      </c>
      <c r="D26" s="127" t="s">
        <v>416</v>
      </c>
    </row>
    <row r="27" spans="1:4" s="125" customFormat="1">
      <c r="A27" s="125" t="s">
        <v>114</v>
      </c>
      <c r="B27" s="125" t="s">
        <v>417</v>
      </c>
      <c r="C27" s="125" t="s">
        <v>418</v>
      </c>
      <c r="D27" s="125" t="s">
        <v>419</v>
      </c>
    </row>
    <row r="28" spans="1:4" s="141" customFormat="1">
      <c r="A28" s="141" t="s">
        <v>420</v>
      </c>
      <c r="B28" s="141" t="s">
        <v>421</v>
      </c>
      <c r="C28" s="141" t="s">
        <v>422</v>
      </c>
      <c r="D28" s="141" t="s">
        <v>423</v>
      </c>
    </row>
    <row r="29" spans="1:4">
      <c r="A29" s="127" t="s">
        <v>141</v>
      </c>
      <c r="B29" s="127" t="s">
        <v>424</v>
      </c>
      <c r="C29" s="127" t="s">
        <v>425</v>
      </c>
      <c r="D29" s="127" t="s">
        <v>426</v>
      </c>
    </row>
    <row r="30" spans="1:4">
      <c r="A30" s="127" t="s">
        <v>132</v>
      </c>
      <c r="B30" s="127" t="s">
        <v>427</v>
      </c>
      <c r="C30" s="127" t="s">
        <v>428</v>
      </c>
      <c r="D30" s="127" t="s">
        <v>429</v>
      </c>
    </row>
    <row r="31" spans="1:4">
      <c r="A31" s="127" t="s">
        <v>142</v>
      </c>
      <c r="B31" s="127" t="s">
        <v>473</v>
      </c>
      <c r="C31" s="127" t="s">
        <v>476</v>
      </c>
      <c r="D31" s="127" t="s">
        <v>432</v>
      </c>
    </row>
    <row r="32" spans="1:4">
      <c r="A32" s="127" t="s">
        <v>115</v>
      </c>
      <c r="B32" s="127" t="s">
        <v>474</v>
      </c>
      <c r="C32" s="127" t="s">
        <v>477</v>
      </c>
      <c r="D32" s="127" t="s">
        <v>435</v>
      </c>
    </row>
    <row r="33" spans="1:4">
      <c r="A33" s="127" t="s">
        <v>147</v>
      </c>
      <c r="B33" s="127" t="s">
        <v>475</v>
      </c>
      <c r="C33" s="127" t="s">
        <v>478</v>
      </c>
      <c r="D33" s="127" t="s">
        <v>438</v>
      </c>
    </row>
    <row r="34" spans="1:4">
      <c r="A34" s="127" t="s">
        <v>17</v>
      </c>
      <c r="B34" s="127" t="s">
        <v>451</v>
      </c>
      <c r="C34" s="127" t="s">
        <v>452</v>
      </c>
      <c r="D34" s="127" t="s">
        <v>453</v>
      </c>
    </row>
    <row r="35" spans="1:4">
      <c r="A35" s="127" t="s">
        <v>101</v>
      </c>
      <c r="B35" s="127" t="s">
        <v>454</v>
      </c>
      <c r="C35" s="127" t="s">
        <v>455</v>
      </c>
      <c r="D35" s="127" t="s">
        <v>456</v>
      </c>
    </row>
  </sheetData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List6">
    <pageSetUpPr fitToPage="1"/>
  </sheetPr>
  <dimension ref="A1:G26"/>
  <sheetViews>
    <sheetView zoomScaleNormal="100" workbookViewId="0">
      <selection activeCell="D1" sqref="D1"/>
    </sheetView>
  </sheetViews>
  <sheetFormatPr defaultColWidth="9.140625" defaultRowHeight="11.25"/>
  <cols>
    <col min="1" max="1" width="17.140625" style="1" customWidth="1"/>
    <col min="2" max="2" width="36.42578125" style="1" customWidth="1"/>
    <col min="3" max="3" width="63.85546875" style="1" customWidth="1"/>
    <col min="4" max="4" width="17.28515625" style="1" bestFit="1" customWidth="1"/>
    <col min="5" max="6" width="4.7109375" style="1" customWidth="1"/>
    <col min="7" max="7" width="16" style="1" customWidth="1"/>
    <col min="8" max="16384" width="9.140625" style="1"/>
  </cols>
  <sheetData>
    <row r="1" spans="1:7" ht="21" customHeight="1">
      <c r="A1" s="21" t="str">
        <f>VLOOKUP('pokyny1 překlady'!A2,'pokyny1 překlady'!A:D,VLOOKUP(D1,'pokyny1 překlady'!G1:H4,2,0),0)</f>
        <v>Type de produit</v>
      </c>
      <c r="D1" s="142" t="s">
        <v>331</v>
      </c>
    </row>
    <row r="2" spans="1:7">
      <c r="A2" s="13" t="str">
        <f>VLOOKUP('pokyny1 překlady'!A3,'pokyny1 překlady'!A:D,VLOOKUP(D1,'pokyny1 překlady'!G1:H4,2,0),0)</f>
        <v>Abbréviation</v>
      </c>
      <c r="B2" s="13" t="str">
        <f>VLOOKUP('pokyny1 překlady'!A4,'pokyny1 překlady'!A:D,VLOOKUP(D1,'pokyny1 překlady'!G1:H4,2,0),0)</f>
        <v>nom</v>
      </c>
    </row>
    <row r="3" spans="1:7">
      <c r="A3" s="14" t="s">
        <v>26</v>
      </c>
      <c r="B3" s="15" t="str">
        <f>VLOOKUP('pokyny1 překlady'!A5,'pokyny1 překlady'!A:D,VLOOKUP($D$1,'pokyny1 překlady'!$G$1:$H$4,2,0),0)</f>
        <v>Rouleau LUNA</v>
      </c>
    </row>
    <row r="4" spans="1:7">
      <c r="A4" s="14" t="s">
        <v>27</v>
      </c>
      <c r="B4" s="15" t="str">
        <f>VLOOKUP('pokyny1 překlady'!A6,'pokyny1 překlady'!A:D,VLOOKUP($D$1,'pokyny1 překlady'!$G$1:$H$4,2,0),0)</f>
        <v>Rouleau NEMO</v>
      </c>
    </row>
    <row r="5" spans="1:7">
      <c r="A5" s="14" t="s">
        <v>28</v>
      </c>
      <c r="B5" s="15" t="str">
        <f>VLOOKUP('pokyny1 překlady'!A7,'pokyny1 překlady'!A:D,VLOOKUP($D$1,'pokyny1 překlady'!$G$1:$H$4,2,0),0)</f>
        <v>Rouleau ROLLITE</v>
      </c>
    </row>
    <row r="8" spans="1:7" ht="21" customHeight="1">
      <c r="A8" s="21" t="str">
        <f>VLOOKUP('pokyny1 překlady'!A8,'pokyny1 překlady'!A:D,VLOOKUP(D1,'pokyny1 překlady'!G1:H4,2,0),0)</f>
        <v>Diametre de tube</v>
      </c>
    </row>
    <row r="9" spans="1:7">
      <c r="A9" s="13" t="str">
        <f>VLOOKUP('pokyny1 překlady'!A9,'pokyny1 překlady'!A:D,VLOOKUP(D1,'pokyny1 překlady'!G1:H4,2,0),0)</f>
        <v>Abbréviation</v>
      </c>
      <c r="B9" s="13" t="str">
        <f>VLOOKUP('pokyny1 překlady'!A10,'pokyny1 překlady'!A:D,VLOOKUP($D$1,'pokyny1 překlady'!$G$1:$H$4,2,0),0)</f>
        <v>nom</v>
      </c>
      <c r="C9" s="13" t="str">
        <f>VLOOKUP('pokyny1 překlady'!A13,'pokyny1 překlady'!A:D,VLOOKUP($D$1,'pokyny1 překlady'!$G$1:$H$4,2,0),0)</f>
        <v>notes</v>
      </c>
      <c r="D9" s="16"/>
      <c r="E9" s="16"/>
      <c r="F9" s="16"/>
      <c r="G9" s="16"/>
    </row>
    <row r="10" spans="1:7">
      <c r="A10" s="14">
        <v>15</v>
      </c>
      <c r="B10" s="15" t="str">
        <f>VLOOKUP('pokyny1 překlady'!A11,'pokyny1 překlady'!A:D,VLOOKUP($D$1,'pokyny1 překlady'!$G$1:$H$4,2,0),0)</f>
        <v>tube 15 (LIMITATION)</v>
      </c>
      <c r="C10" s="15" t="str">
        <f>VLOOKUP('pokyny1 překlady'!A14,'pokyny1 překlady'!A:D,VLOOKUP($D$1,'pokyny1 překlady'!$G$1:$H$4,2,0),0)</f>
        <v>seulement pour  LUNA, NEMO, voir page TISSU et limitation de dimensions et poids de tissus</v>
      </c>
    </row>
    <row r="11" spans="1:7">
      <c r="A11" s="14">
        <v>16</v>
      </c>
      <c r="B11" s="15" t="str">
        <f>VLOOKUP('pokyny1 překlady'!A12,'pokyny1 překlady'!A:D,VLOOKUP($D$1,'pokyny1 překlady'!$G$1:$H$4,2,0),0)</f>
        <v>tube 16 (LIMITATION)</v>
      </c>
      <c r="C11" s="15" t="str">
        <f>VLOOKUP('pokyny1 překlady'!A15,'pokyny1 překlady'!A:D,VLOOKUP($D$1,'pokyny1 překlady'!$G$1:$H$4,2,0),0)</f>
        <v>seulement pour ROLLITE, voir page TISSU et limitation de dimensions et poids de tissus</v>
      </c>
    </row>
    <row r="12" spans="1:7">
      <c r="A12" s="122"/>
    </row>
    <row r="13" spans="1:7">
      <c r="A13" s="9" t="str">
        <f>VLOOKUP('pokyny1 překlady'!A16,'pokyny1 překlady'!A:D,VLOOKUP($D$1,'pokyny1 překlady'!$G$1:$H$4,2,0),0)</f>
        <v>PRODUIT: LUNA, NEMO, ROLLITE n´a pas le diamtre de tube possible a choisir</v>
      </c>
    </row>
    <row r="16" spans="1:7" ht="21" customHeight="1">
      <c r="A16" s="12" t="str">
        <f>VLOOKUP('pokyny1 překlady'!A17,'pokyny1 překlady'!A:D,VLOOKUP($D$1,'pokyny1 překlady'!$G$1:$H$4,2,0),0)</f>
        <v>Type de manoeuvre/ commande</v>
      </c>
    </row>
    <row r="17" spans="1:7" s="7" customFormat="1">
      <c r="A17" s="17" t="str">
        <f>VLOOKUP('pokyny1 překlady'!A18,'pokyny1 překlady'!A:D,VLOOKUP($D$1,'pokyny1 překlady'!$G$1:$H$4,2,0),0)</f>
        <v>Abbréviation</v>
      </c>
      <c r="B17" s="17" t="str">
        <f>VLOOKUP('pokyny1 překlady'!A19,'pokyny1 překlady'!A:D,VLOOKUP($D$1,'pokyny1 překlady'!$G$1:$H$4,2,0),0)</f>
        <v>nom</v>
      </c>
      <c r="C17" s="17" t="str">
        <f>VLOOKUP('pokyny1 překlady'!A21,'pokyny1 překlady'!A:D,VLOOKUP($D$1,'pokyny1 překlady'!$G$1:$H$4,2,0),0)</f>
        <v>notes</v>
      </c>
      <c r="D17" s="18"/>
      <c r="E17" s="18"/>
      <c r="F17" s="18"/>
      <c r="G17" s="18"/>
    </row>
    <row r="18" spans="1:7" s="7" customFormat="1">
      <c r="A18" s="19" t="s">
        <v>39</v>
      </c>
      <c r="B18" s="20" t="str">
        <f>VLOOKUP('pokyny1 překlady'!A20,'pokyny1 překlady'!A:D,VLOOKUP($D$1,'pokyny1 překlady'!$G$1:$H$4,2,0),0)</f>
        <v>CHAINETTE PVC</v>
      </c>
      <c r="C18" s="20" t="str">
        <f>VLOOKUP('pokyny1 překlady'!A22,'pokyny1 překlady'!A:D,VLOOKUP($D$1,'pokyny1 překlady'!$G$1:$H$4,2,0),0)</f>
        <v>SUNLITE, ROLLITE, LUNA, NEMO</v>
      </c>
    </row>
    <row r="21" spans="1:7" ht="21" customHeight="1">
      <c r="A21" s="21" t="str">
        <f>VLOOKUP('pokyny1 překlady'!A23,'pokyny1 překlady'!A:D,VLOOKUP($D$1,'pokyny1 překlady'!$G$1:$H$4,2,0),0)</f>
        <v>Enroulement de tissu</v>
      </c>
    </row>
    <row r="22" spans="1:7">
      <c r="A22" s="13" t="str">
        <f>VLOOKUP('pokyny1 překlady'!A24,'pokyny1 překlady'!A:D,VLOOKUP($D$1,'pokyny1 překlady'!$G$1:$H$4,2,0),0)</f>
        <v>Abbréviation</v>
      </c>
      <c r="B22" s="13" t="str">
        <f>VLOOKUP('pokyny1 překlady'!A25,'pokyny1 překlady'!A:D,VLOOKUP($D$1,'pokyny1 překlady'!$G$1:$H$4,2,0),0)</f>
        <v>nom</v>
      </c>
      <c r="C22" s="16"/>
      <c r="D22" s="16"/>
      <c r="E22" s="16"/>
    </row>
    <row r="23" spans="1:7" ht="71.25" customHeight="1">
      <c r="A23" s="19" t="s">
        <v>44</v>
      </c>
      <c r="B23" s="20" t="str">
        <f>VLOOKUP('pokyny1 překlady'!A26,'pokyny1 překlady'!A:D,VLOOKUP($D$1,'pokyny1 překlady'!$G$1:$H$4,2,0),0)</f>
        <v>enroulement vers la fenetre "A" (standard)</v>
      </c>
      <c r="D23" s="7"/>
      <c r="E23" s="7"/>
    </row>
    <row r="24" spans="1:7" ht="71.25" customHeight="1">
      <c r="A24" s="19" t="s">
        <v>45</v>
      </c>
      <c r="B24" s="20" t="str">
        <f>VLOOKUP('pokyny1 překlady'!A27,'pokyny1 překlady'!A:D,VLOOKUP($D$1,'pokyny1 překlady'!$G$1:$H$4,2,0),0)</f>
        <v>Enroulement contre la fenetre "B"</v>
      </c>
      <c r="D24" s="7"/>
      <c r="E24" s="7"/>
    </row>
    <row r="25" spans="1:7" ht="71.25" customHeight="1">
      <c r="A25" s="19" t="s">
        <v>46</v>
      </c>
      <c r="B25" s="20" t="str">
        <f>VLOOKUP('pokyny1 překlady'!A28,'pokyny1 překlady'!A:D,VLOOKUP($D$1,'pokyny1 překlady'!$G$1:$H$4,2,0),0)</f>
        <v>Enroulement JOUR/ NUIT "C"</v>
      </c>
    </row>
    <row r="26" spans="1:7">
      <c r="A26" s="9"/>
    </row>
  </sheetData>
  <sheetProtection password="DB33" sheet="1"/>
  <phoneticPr fontId="8" type="noConversion"/>
  <dataValidations count="1">
    <dataValidation type="list" allowBlank="1" showInputMessage="1" showErrorMessage="1" sqref="D1" xr:uid="{00000000-0002-0000-0600-000000000000}">
      <formula1>jazyk</formula1>
    </dataValidation>
  </dataValidations>
  <pageMargins left="0.70866141732283472" right="0.70866141732283472" top="0.78740157480314965" bottom="0.78740157480314965" header="0.31496062992125984" footer="0.31496062992125984"/>
  <pageSetup paperSize="9" scale="97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28"/>
  <sheetViews>
    <sheetView workbookViewId="0">
      <selection activeCell="C38" sqref="C38"/>
    </sheetView>
  </sheetViews>
  <sheetFormatPr defaultColWidth="9.140625" defaultRowHeight="12.75"/>
  <cols>
    <col min="1" max="4" width="65" style="127" customWidth="1"/>
    <col min="5" max="16384" width="9.140625" style="127"/>
  </cols>
  <sheetData>
    <row r="1" spans="1:8" s="125" customFormat="1">
      <c r="A1" s="124" t="s">
        <v>328</v>
      </c>
      <c r="B1" s="124" t="s">
        <v>329</v>
      </c>
      <c r="C1" s="124" t="s">
        <v>330</v>
      </c>
      <c r="D1" s="124" t="s">
        <v>331</v>
      </c>
      <c r="G1" s="126" t="s">
        <v>328</v>
      </c>
      <c r="H1" s="126">
        <v>1</v>
      </c>
    </row>
    <row r="2" spans="1:8">
      <c r="A2" s="127" t="s">
        <v>23</v>
      </c>
      <c r="B2" s="127" t="s">
        <v>369</v>
      </c>
      <c r="C2" s="127" t="s">
        <v>370</v>
      </c>
      <c r="D2" s="127" t="s">
        <v>371</v>
      </c>
      <c r="G2" s="128" t="s">
        <v>329</v>
      </c>
      <c r="H2" s="128">
        <v>2</v>
      </c>
    </row>
    <row r="3" spans="1:8">
      <c r="A3" s="127" t="s">
        <v>24</v>
      </c>
      <c r="B3" s="127" t="s">
        <v>105</v>
      </c>
      <c r="C3" s="127" t="s">
        <v>497</v>
      </c>
      <c r="D3" s="127" t="s">
        <v>511</v>
      </c>
      <c r="G3" s="128" t="s">
        <v>330</v>
      </c>
      <c r="H3" s="128">
        <v>3</v>
      </c>
    </row>
    <row r="4" spans="1:8">
      <c r="A4" s="127" t="s">
        <v>25</v>
      </c>
      <c r="B4" s="127" t="s">
        <v>479</v>
      </c>
      <c r="C4" s="127" t="s">
        <v>498</v>
      </c>
      <c r="D4" s="127" t="s">
        <v>512</v>
      </c>
      <c r="G4" s="128" t="s">
        <v>331</v>
      </c>
      <c r="H4" s="128">
        <v>4</v>
      </c>
    </row>
    <row r="5" spans="1:8">
      <c r="A5" s="127" t="s">
        <v>29</v>
      </c>
      <c r="B5" s="127" t="s">
        <v>480</v>
      </c>
      <c r="C5" s="127" t="s">
        <v>499</v>
      </c>
      <c r="D5" s="127" t="s">
        <v>513</v>
      </c>
    </row>
    <row r="6" spans="1:8">
      <c r="A6" s="127" t="s">
        <v>30</v>
      </c>
      <c r="B6" s="127" t="s">
        <v>481</v>
      </c>
      <c r="C6" s="127" t="s">
        <v>500</v>
      </c>
      <c r="D6" s="127" t="s">
        <v>514</v>
      </c>
    </row>
    <row r="7" spans="1:8" s="125" customFormat="1">
      <c r="A7" s="125" t="s">
        <v>31</v>
      </c>
      <c r="B7" s="125" t="s">
        <v>482</v>
      </c>
      <c r="C7" s="125" t="s">
        <v>501</v>
      </c>
      <c r="D7" s="125" t="s">
        <v>515</v>
      </c>
    </row>
    <row r="8" spans="1:8">
      <c r="A8" s="127" t="s">
        <v>32</v>
      </c>
      <c r="B8" s="127" t="s">
        <v>483</v>
      </c>
      <c r="C8" s="127" t="s">
        <v>373</v>
      </c>
      <c r="D8" s="127" t="s">
        <v>374</v>
      </c>
    </row>
    <row r="9" spans="1:8">
      <c r="A9" s="127" t="s">
        <v>24</v>
      </c>
      <c r="B9" s="127" t="s">
        <v>105</v>
      </c>
      <c r="C9" s="127" t="s">
        <v>497</v>
      </c>
      <c r="D9" s="127" t="s">
        <v>511</v>
      </c>
    </row>
    <row r="10" spans="1:8">
      <c r="A10" s="127" t="s">
        <v>25</v>
      </c>
      <c r="B10" s="127" t="s">
        <v>479</v>
      </c>
      <c r="C10" s="127" t="s">
        <v>498</v>
      </c>
      <c r="D10" s="127" t="s">
        <v>516</v>
      </c>
    </row>
    <row r="11" spans="1:8">
      <c r="A11" s="127" t="s">
        <v>33</v>
      </c>
      <c r="B11" s="127" t="s">
        <v>484</v>
      </c>
      <c r="C11" s="127" t="s">
        <v>502</v>
      </c>
      <c r="D11" s="127" t="s">
        <v>517</v>
      </c>
    </row>
    <row r="12" spans="1:8">
      <c r="A12" s="127" t="s">
        <v>34</v>
      </c>
      <c r="B12" s="127" t="s">
        <v>485</v>
      </c>
      <c r="C12" s="127" t="s">
        <v>503</v>
      </c>
      <c r="D12" s="127" t="s">
        <v>518</v>
      </c>
    </row>
    <row r="13" spans="1:8">
      <c r="A13" s="127" t="s">
        <v>35</v>
      </c>
      <c r="B13" s="127" t="s">
        <v>486</v>
      </c>
      <c r="C13" s="127" t="s">
        <v>415</v>
      </c>
      <c r="D13" s="127" t="s">
        <v>519</v>
      </c>
    </row>
    <row r="14" spans="1:8">
      <c r="A14" s="127" t="s">
        <v>103</v>
      </c>
      <c r="B14" s="127" t="s">
        <v>487</v>
      </c>
      <c r="C14" s="127" t="s">
        <v>504</v>
      </c>
      <c r="D14" s="127" t="s">
        <v>520</v>
      </c>
    </row>
    <row r="15" spans="1:8">
      <c r="A15" s="127" t="s">
        <v>104</v>
      </c>
      <c r="B15" s="127" t="s">
        <v>488</v>
      </c>
      <c r="C15" s="127" t="s">
        <v>504</v>
      </c>
      <c r="D15" s="127" t="s">
        <v>521</v>
      </c>
    </row>
    <row r="16" spans="1:8" s="125" customFormat="1">
      <c r="A16" s="125" t="s">
        <v>148</v>
      </c>
      <c r="B16" s="125" t="s">
        <v>489</v>
      </c>
      <c r="C16" s="125" t="s">
        <v>505</v>
      </c>
      <c r="D16" s="125" t="s">
        <v>522</v>
      </c>
    </row>
    <row r="17" spans="1:4">
      <c r="A17" s="127" t="s">
        <v>38</v>
      </c>
      <c r="B17" s="127" t="s">
        <v>490</v>
      </c>
      <c r="C17" s="127" t="s">
        <v>506</v>
      </c>
      <c r="D17" s="127" t="s">
        <v>523</v>
      </c>
    </row>
    <row r="18" spans="1:4">
      <c r="A18" s="127" t="s">
        <v>24</v>
      </c>
      <c r="B18" s="127" t="s">
        <v>105</v>
      </c>
      <c r="C18" s="127" t="s">
        <v>497</v>
      </c>
      <c r="D18" s="127" t="s">
        <v>524</v>
      </c>
    </row>
    <row r="19" spans="1:4">
      <c r="A19" s="127" t="s">
        <v>25</v>
      </c>
      <c r="B19" s="127" t="s">
        <v>479</v>
      </c>
      <c r="C19" s="127" t="s">
        <v>498</v>
      </c>
      <c r="D19" s="127" t="s">
        <v>512</v>
      </c>
    </row>
    <row r="20" spans="1:4">
      <c r="A20" s="127" t="s">
        <v>40</v>
      </c>
      <c r="B20" s="127" t="s">
        <v>491</v>
      </c>
      <c r="C20" s="127" t="s">
        <v>507</v>
      </c>
      <c r="D20" s="127" t="s">
        <v>525</v>
      </c>
    </row>
    <row r="21" spans="1:4">
      <c r="A21" s="127" t="s">
        <v>35</v>
      </c>
      <c r="B21" s="127" t="s">
        <v>486</v>
      </c>
      <c r="C21" s="127" t="s">
        <v>415</v>
      </c>
      <c r="D21" s="127" t="s">
        <v>486</v>
      </c>
    </row>
    <row r="22" spans="1:4" s="125" customFormat="1">
      <c r="A22" s="125" t="s">
        <v>327</v>
      </c>
      <c r="B22" s="125" t="s">
        <v>327</v>
      </c>
      <c r="C22" s="125" t="s">
        <v>492</v>
      </c>
      <c r="D22" s="125" t="s">
        <v>492</v>
      </c>
    </row>
    <row r="23" spans="1:4">
      <c r="A23" s="127" t="s">
        <v>106</v>
      </c>
      <c r="B23" s="127" t="s">
        <v>493</v>
      </c>
      <c r="C23" s="127" t="s">
        <v>391</v>
      </c>
      <c r="D23" s="127" t="s">
        <v>392</v>
      </c>
    </row>
    <row r="24" spans="1:4">
      <c r="A24" s="127" t="s">
        <v>24</v>
      </c>
      <c r="B24" s="127" t="s">
        <v>105</v>
      </c>
      <c r="C24" s="127" t="s">
        <v>497</v>
      </c>
      <c r="D24" s="127" t="s">
        <v>511</v>
      </c>
    </row>
    <row r="25" spans="1:4">
      <c r="A25" s="127" t="s">
        <v>25</v>
      </c>
      <c r="B25" s="127" t="s">
        <v>479</v>
      </c>
      <c r="C25" s="127" t="s">
        <v>498</v>
      </c>
      <c r="D25" s="127" t="s">
        <v>512</v>
      </c>
    </row>
    <row r="26" spans="1:4">
      <c r="A26" s="127" t="s">
        <v>47</v>
      </c>
      <c r="B26" s="127" t="s">
        <v>494</v>
      </c>
      <c r="C26" s="127" t="s">
        <v>508</v>
      </c>
      <c r="D26" s="127" t="s">
        <v>526</v>
      </c>
    </row>
    <row r="27" spans="1:4">
      <c r="A27" s="127" t="s">
        <v>48</v>
      </c>
      <c r="B27" s="127" t="s">
        <v>495</v>
      </c>
      <c r="C27" s="127" t="s">
        <v>509</v>
      </c>
      <c r="D27" s="127" t="s">
        <v>527</v>
      </c>
    </row>
    <row r="28" spans="1:4">
      <c r="A28" s="127" t="s">
        <v>49</v>
      </c>
      <c r="B28" s="127" t="s">
        <v>496</v>
      </c>
      <c r="C28" s="127" t="s">
        <v>510</v>
      </c>
      <c r="D28" s="127" t="s">
        <v>528</v>
      </c>
    </row>
  </sheetData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List7">
    <pageSetUpPr fitToPage="1"/>
  </sheetPr>
  <dimension ref="A1:E106"/>
  <sheetViews>
    <sheetView showGridLines="0" zoomScaleNormal="100" workbookViewId="0">
      <selection activeCell="I10" sqref="I10"/>
    </sheetView>
  </sheetViews>
  <sheetFormatPr defaultColWidth="9.140625" defaultRowHeight="11.25"/>
  <cols>
    <col min="1" max="1" width="12.42578125" style="1" customWidth="1"/>
    <col min="2" max="2" width="43.28515625" style="1" customWidth="1"/>
    <col min="3" max="3" width="56.140625" style="1" customWidth="1"/>
    <col min="4" max="4" width="1.7109375" style="1" customWidth="1"/>
    <col min="5" max="5" width="15.5703125" style="1" customWidth="1"/>
    <col min="6" max="16384" width="9.140625" style="1"/>
  </cols>
  <sheetData>
    <row r="1" spans="1:5" ht="21" customHeight="1">
      <c r="A1" s="21" t="str">
        <f>VLOOKUP('pokyny2 překlady'!A2,'pokyny2 překlady'!A:D,VLOOKUP($E$1,'pokyny2 překlady'!$G$1:$H$4,2,0),0)</f>
        <v>Guidage</v>
      </c>
      <c r="E1" s="142" t="s">
        <v>331</v>
      </c>
    </row>
    <row r="2" spans="1:5">
      <c r="A2" s="23" t="str">
        <f>VLOOKUP('pokyny2 překlady'!A3,'pokyny2 překlady'!A:D,VLOOKUP($E$1,'pokyny2 překlady'!$G$1:$H$4,2,0),0)</f>
        <v>Abbréviation</v>
      </c>
      <c r="B2" s="23" t="str">
        <f>VLOOKUP('pokyny2 překlady'!A4,'pokyny2 překlady'!A:D,VLOOKUP($E$1,'pokyny2 překlady'!$G$1:$H$4,2,0),0)</f>
        <v>nom</v>
      </c>
      <c r="C2" s="23" t="str">
        <f>VLOOKUP('pokyny2 překlady'!A9,'pokyny2 překlady'!A:D,VLOOKUP($E$1,'pokyny2 překlady'!$G$1:$H$4,2,0),0)</f>
        <v>notes</v>
      </c>
    </row>
    <row r="3" spans="1:5">
      <c r="A3" s="14" t="s">
        <v>52</v>
      </c>
      <c r="B3" s="15" t="s">
        <v>767</v>
      </c>
      <c r="C3" s="15" t="s">
        <v>149</v>
      </c>
      <c r="D3" s="42"/>
    </row>
    <row r="4" spans="1:5">
      <c r="A4" s="14" t="s">
        <v>43</v>
      </c>
      <c r="B4" s="15" t="str">
        <f>VLOOKUP('pokyny2 překlady'!A8,'pokyny2 překlady'!A:D,VLOOKUP($E$1,'pokyny2 překlady'!$G$1:$H$4,2,0),0)</f>
        <v>SANS</v>
      </c>
      <c r="C4" s="15"/>
      <c r="D4" s="42"/>
    </row>
    <row r="5" spans="1:5">
      <c r="A5" s="122"/>
      <c r="D5" s="42"/>
    </row>
    <row r="6" spans="1:5">
      <c r="A6" s="11" t="str">
        <f>VLOOKUP('pokyny2 překlady'!A10,'pokyny2 překlady'!A:D,VLOOKUP($E$1,'pokyny2 překlady'!$G$1:$H$4,2,0),0)</f>
        <v>PRODUIT: SUNLITE, NEMO n´a pas la possibilité de guidage</v>
      </c>
    </row>
    <row r="7" spans="1:5">
      <c r="A7" s="10"/>
    </row>
    <row r="8" spans="1:5">
      <c r="A8" s="10"/>
    </row>
    <row r="9" spans="1:5" ht="21" customHeight="1">
      <c r="A9" s="21" t="str">
        <f>VLOOKUP('pokyny2 překlady'!A11,'pokyny2 překlady'!A:D,VLOOKUP($E$1,'pokyny2 překlady'!$G$1:$H$4,2,0),0)</f>
        <v>Casette ou profil de couverture</v>
      </c>
    </row>
    <row r="10" spans="1:5" s="7" customFormat="1">
      <c r="A10" s="13" t="str">
        <f>VLOOKUP('pokyny2 překlady'!A12,'pokyny2 překlady'!A:D,VLOOKUP($E$1,'pokyny2 překlady'!$G$1:$H$4,2,0),0)</f>
        <v>Abbréviation</v>
      </c>
      <c r="B10" s="13" t="str">
        <f>VLOOKUP('pokyny2 překlady'!A13,'pokyny2 překlady'!A:D,VLOOKUP($E$1,'pokyny2 překlady'!$G$1:$H$4,2,0),0)</f>
        <v>nom</v>
      </c>
      <c r="C10" s="13" t="str">
        <f>VLOOKUP('pokyny2 překlady'!A17,'pokyny2 překlady'!A:D,VLOOKUP($E$1,'pokyny2 překlady'!$G$1:$H$4,2,0),0)</f>
        <v>notes</v>
      </c>
    </row>
    <row r="11" spans="1:5">
      <c r="A11" s="14" t="s">
        <v>60</v>
      </c>
      <c r="B11" s="15" t="str">
        <f>VLOOKUP('pokyny2 překlady'!A14,'pokyny2 překlady'!A:D,VLOOKUP($E$1,'pokyny2 překlady'!$G$1:$H$4,2,0),0)</f>
        <v>Profil RR07 Al</v>
      </c>
      <c r="C11" s="20" t="s">
        <v>149</v>
      </c>
    </row>
    <row r="12" spans="1:5">
      <c r="A12" s="14" t="s">
        <v>58</v>
      </c>
      <c r="B12" s="15" t="str">
        <f>VLOOKUP('pokyny2 překlady'!A16,'pokyny2 překlady'!A:D,VLOOKUP($E$1,'pokyny2 překlady'!$G$1:$H$4,2,0),0)</f>
        <v>NON</v>
      </c>
      <c r="C12" s="20"/>
    </row>
    <row r="13" spans="1:5">
      <c r="A13" s="122"/>
      <c r="C13" s="7"/>
    </row>
    <row r="14" spans="1:5">
      <c r="A14" s="9" t="str">
        <f>VLOOKUP('pokyny2 překlady'!A18,'pokyny2 překlady'!A:D,VLOOKUP($E$1,'pokyny2 překlady'!$G$1:$H$4,2,0),0)</f>
        <v>PRODUIT: NEMO n´a pas le profil de couverture</v>
      </c>
      <c r="C14" s="8"/>
    </row>
    <row r="15" spans="1:5">
      <c r="A15" s="9"/>
      <c r="C15" s="8"/>
    </row>
    <row r="16" spans="1:5">
      <c r="C16" s="8"/>
    </row>
    <row r="17" spans="1:5" ht="21" customHeight="1">
      <c r="A17" s="21" t="str">
        <f>VLOOKUP('pokyny2 překlady'!A19,'pokyny2 překlady'!A:D,VLOOKUP($E$1,'pokyny2 překlady'!$G$1:$H$4,2,0),0)</f>
        <v>Barre finale</v>
      </c>
    </row>
    <row r="18" spans="1:5">
      <c r="A18" s="13" t="str">
        <f>VLOOKUP('pokyny2 překlady'!A20,'pokyny2 překlady'!A:D,VLOOKUP($E$1,'pokyny2 překlady'!$G$1:$H$4,2,0),0)</f>
        <v>Abbréviation</v>
      </c>
      <c r="B18" s="13" t="str">
        <f>VLOOKUP('pokyny2 překlady'!A21,'pokyny2 překlady'!A:D,VLOOKUP($E$1,'pokyny2 překlady'!$G$1:$H$4,2,0),0)</f>
        <v>nom</v>
      </c>
      <c r="C18" s="13" t="str">
        <f>VLOOKUP('pokyny2 překlady'!A25,'pokyny2 překlady'!A:D,VLOOKUP($E$1,'pokyny2 překlady'!$G$1:$H$4,2,0),0)</f>
        <v>notes</v>
      </c>
    </row>
    <row r="19" spans="1:5">
      <c r="A19" s="14" t="s">
        <v>15</v>
      </c>
      <c r="B19" s="15" t="str">
        <f>VLOOKUP('pokyny2 překlady'!A22,'pokyny2 překlady'!A:D,VLOOKUP($E$1,'pokyny2 překlady'!$G$1:$H$4,2,0),0)</f>
        <v>barre finale RR 08 - petite Al</v>
      </c>
      <c r="C19" s="20" t="s">
        <v>327</v>
      </c>
    </row>
    <row r="20" spans="1:5">
      <c r="A20" s="14" t="s">
        <v>66</v>
      </c>
      <c r="B20" s="15" t="str">
        <f>VLOOKUP('pokyny2 překlady'!A23,'pokyny2 překlady'!A:D,VLOOKUP($E$1,'pokyny2 překlady'!$G$1:$H$4,2,0),0)</f>
        <v>Barre finale RR 08/3 - Fe</v>
      </c>
      <c r="C20" s="20" t="s">
        <v>150</v>
      </c>
    </row>
    <row r="21" spans="1:5">
      <c r="A21" s="14" t="s">
        <v>68</v>
      </c>
      <c r="B21" s="15" t="str">
        <f>VLOOKUP('pokyny2 překlady'!A24,'pokyny2 překlady'!A:D,VLOOKUP($E$1,'pokyny2 překlady'!$G$1:$H$4,2,0),0)</f>
        <v>Barre finale RR 08/4  JOUR / NUIT</v>
      </c>
      <c r="C21" s="20" t="s">
        <v>249</v>
      </c>
    </row>
    <row r="22" spans="1:5">
      <c r="A22" s="122"/>
      <c r="C22" s="7"/>
    </row>
    <row r="23" spans="1:5">
      <c r="A23" s="11" t="str">
        <f>VLOOKUP('pokyny2 překlady'!A26,'pokyny2 překlady'!A:D,VLOOKUP($E$1,'pokyny2 překlady'!$G$1:$H$4,2,0),0)</f>
        <v>Barre finale pour la possibilité JOUR/ NUITseulement en couleur blanc pour tous les types de stores</v>
      </c>
      <c r="C23" s="7"/>
    </row>
    <row r="24" spans="1:5">
      <c r="C24" s="8"/>
    </row>
    <row r="25" spans="1:5">
      <c r="C25" s="8"/>
    </row>
    <row r="26" spans="1:5" ht="21" customHeight="1">
      <c r="A26" s="21" t="str">
        <f>VLOOKUP('pokyny2 překlady'!A27,'pokyny2 překlady'!A:D,VLOOKUP($E$1,'pokyny2 překlady'!$G$1:$H$4,2,0),0)</f>
        <v xml:space="preserve">Couleur de composants laqués </v>
      </c>
    </row>
    <row r="27" spans="1:5">
      <c r="A27" s="13" t="str">
        <f>VLOOKUP('pokyny2 překlady'!A28,'pokyny2 překlady'!A:D,VLOOKUP($E$1,'pokyny2 překlady'!$G$1:$H$4,2,0),0)</f>
        <v>Abbréviation</v>
      </c>
      <c r="B27" s="13" t="str">
        <f>VLOOKUP('pokyny2 překlady'!A29,'pokyny2 překlady'!A:D,VLOOKUP($E$1,'pokyny2 překlady'!$G$1:$H$4,2,0),0)</f>
        <v>nom</v>
      </c>
      <c r="C27" s="13" t="str">
        <f>VLOOKUP('pokyny2 překlady'!A42,'pokyny2 překlady'!A:D,VLOOKUP($E$1,'pokyny2 překlady'!$G$1:$H$4,2,0),0)</f>
        <v>notes</v>
      </c>
    </row>
    <row r="28" spans="1:5">
      <c r="A28" s="14" t="s">
        <v>76</v>
      </c>
      <c r="B28" s="15" t="str">
        <f>VLOOKUP('pokyny2 překlady'!A30,'pokyny2 překlady'!A:D,VLOOKUP($E$1,'pokyny2 překlady'!$G$1:$H$4,2,0),0)</f>
        <v>pínie 1002</v>
      </c>
      <c r="C28" s="20" t="str">
        <f>VLOOKUP('pokyny2 překlady'!A43,'pokyny2 překlady'!A:D,VLOOKUP($E$1,'pokyny2 překlady'!$G$1:$H$4,2,0),0)</f>
        <v>seulement pour  ROLLITE, LUNA et barre finale RR08, qui est dans ces couleurs</v>
      </c>
    </row>
    <row r="29" spans="1:5">
      <c r="A29" s="14" t="s">
        <v>88</v>
      </c>
      <c r="B29" s="15" t="str">
        <f>VLOOKUP('pokyny2 překlady'!A31,'pokyny2 překlady'!A:D,VLOOKUP($E$1,'pokyny2 překlady'!$G$1:$H$4,2,0),0)</f>
        <v>ivoire 1015</v>
      </c>
      <c r="C29" s="20" t="str">
        <f>VLOOKUP('pokyny2 překlady'!A44,'pokyny2 překlady'!A:D,VLOOKUP($E$1,'pokyny2 překlady'!$G$1:$H$4,2,0),0)</f>
        <v>seulement pour  ROLLITE, LUNA et barre finale RR08, qui est dans ces couleurs</v>
      </c>
    </row>
    <row r="30" spans="1:5">
      <c r="A30" s="14" t="s">
        <v>82</v>
      </c>
      <c r="B30" s="15" t="str">
        <f>VLOOKUP('pokyny2 překlady'!A32,'pokyny2 překlady'!A:D,VLOOKUP($E$1,'pokyny2 překlady'!$G$1:$H$4,2,0),0)</f>
        <v>RENOLIT mahagon 2065</v>
      </c>
      <c r="C30" s="20" t="str">
        <f>VLOOKUP('pokyny2 překlady'!A45,'pokyny2 překlady'!A:D,VLOOKUP($E$1,'pokyny2 překlady'!$G$1:$H$4,2,0),0)</f>
        <v>seulement pour LUNA*</v>
      </c>
    </row>
    <row r="31" spans="1:5">
      <c r="A31" s="14" t="s">
        <v>86</v>
      </c>
      <c r="B31" s="15" t="str">
        <f>VLOOKUP('pokyny2 překlady'!A33,'pokyny2 překlady'!A:D,VLOOKUP($E$1,'pokyny2 překlady'!$G$1:$H$4,2,0),0)</f>
        <v>RENOLIT chene d´or 2178</v>
      </c>
      <c r="C31" s="20" t="str">
        <f>VLOOKUP('pokyny2 překlady'!A46,'pokyny2 překlady'!A:D,VLOOKUP($E$1,'pokyny2 překlady'!$G$1:$H$4,2,0),0)</f>
        <v>seulement pour LUNA*</v>
      </c>
    </row>
    <row r="32" spans="1:5">
      <c r="A32" s="14" t="s">
        <v>84</v>
      </c>
      <c r="B32" s="15" t="str">
        <f>VLOOKUP('pokyny2 překlady'!A34,'pokyny2 překlady'!A:D,VLOOKUP($E$1,'pokyny2 překlady'!$G$1:$H$4,2,0),0)</f>
        <v>RENOLIT noix 2179</v>
      </c>
      <c r="C32" s="20" t="str">
        <f>VLOOKUP('pokyny2 překlady'!A47,'pokyny2 překlady'!A:D,VLOOKUP($E$1,'pokyny2 překlady'!$G$1:$H$4,2,0),0)</f>
        <v>seulement pour LUNA*</v>
      </c>
      <c r="D32" s="42"/>
      <c r="E32" s="42"/>
    </row>
    <row r="33" spans="1:5">
      <c r="A33" s="14" t="s">
        <v>80</v>
      </c>
      <c r="B33" s="15" t="str">
        <f>VLOOKUP('pokyny2 překlady'!A35,'pokyny2 překlady'!A:D,VLOOKUP($E$1,'pokyny2 překlady'!$G$1:$H$4,2,0),0)</f>
        <v>RENOLIT Cherry amaretto 3043</v>
      </c>
      <c r="C33" s="20" t="str">
        <f>VLOOKUP('pokyny2 překlady'!A48,'pokyny2 překlady'!A:D,VLOOKUP($E$1,'pokyny2 překlady'!$G$1:$H$4,2,0),0)</f>
        <v>seulement pour LUNA*</v>
      </c>
      <c r="D33" s="42"/>
      <c r="E33" s="42"/>
    </row>
    <row r="34" spans="1:5">
      <c r="A34" s="14" t="s">
        <v>78</v>
      </c>
      <c r="B34" s="15" t="str">
        <f>VLOOKUP('pokyny2 překlady'!A36,'pokyny2 překlady'!A:D,VLOOKUP($E$1,'pokyny2 překlady'!$G$1:$H$4,2,0),0)</f>
        <v>RENOLIT (Dub světlý) WINCHESTER XA 4240</v>
      </c>
      <c r="C34" s="20" t="str">
        <f>VLOOKUP('pokyny2 překlady'!A49,'pokyny2 překlady'!A:D,VLOOKUP($E$1,'pokyny2 překlady'!$G$1:$H$4,2,0),0)</f>
        <v>seulement pour LUNA*</v>
      </c>
      <c r="D34" s="42"/>
      <c r="E34" s="42"/>
    </row>
    <row r="35" spans="1:5">
      <c r="A35" s="14" t="s">
        <v>74</v>
      </c>
      <c r="B35" s="15" t="str">
        <f>VLOOKUP('pokyny2 překlady'!A37,'pokyny2 překlady'!A:D,VLOOKUP($E$1,'pokyny2 překlady'!$G$1:$H$4,2,0),0)</f>
        <v>chataigne 8004</v>
      </c>
      <c r="C35" s="20" t="str">
        <f>VLOOKUP('pokyny2 překlady'!A50,'pokyny2 překlady'!A:D,VLOOKUP($E$1,'pokyny2 překlady'!$G$1:$H$4,2,0),0)</f>
        <v>seulement pour  ROLLITE, LUNA et barre finale RR08, qui est dans ces couleurs</v>
      </c>
      <c r="D35" s="42"/>
      <c r="E35" s="43"/>
    </row>
    <row r="36" spans="1:5">
      <c r="A36" s="14" t="s">
        <v>71</v>
      </c>
      <c r="B36" s="15" t="str">
        <f>VLOOKUP('pokyny2 překlady'!A38,'pokyny2 překlady'!A:D,VLOOKUP($E$1,'pokyny2 překlady'!$G$1:$H$4,2,0),0)</f>
        <v>brun 8014</v>
      </c>
      <c r="C36" s="20" t="str">
        <f>VLOOKUP('pokyny2 překlady'!A51,'pokyny2 překlady'!A:D,VLOOKUP($E$1,'pokyny2 překlady'!$G$1:$H$4,2,0),0)</f>
        <v>seulement pour  ROLLITE, LUNA et barre finale RR08, qui est dans ces couleurs</v>
      </c>
    </row>
    <row r="37" spans="1:5">
      <c r="A37" s="14" t="s">
        <v>90</v>
      </c>
      <c r="B37" s="15" t="str">
        <f>VLOOKUP('pokyny2 překlady'!A39,'pokyny2 překlady'!A:D,VLOOKUP($E$1,'pokyny2 překlady'!$G$1:$H$4,2,0),0)</f>
        <v>argent 9006</v>
      </c>
      <c r="C37" s="20" t="str">
        <f>VLOOKUP('pokyny2 překlady'!A52,'pokyny2 překlady'!A:D,VLOOKUP($E$1,'pokyny2 překlady'!$G$1:$H$4,2,0),0)</f>
        <v>seulement pour  ROLLITE, LUNA et barre finale RR08, qui est dans ces couleurs</v>
      </c>
    </row>
    <row r="38" spans="1:5">
      <c r="A38" s="14" t="s">
        <v>632</v>
      </c>
      <c r="B38" s="15" t="str">
        <f>VLOOKUP('pokyny2 překlady'!A40,'pokyny2 překlady'!A:D,VLOOKUP($E$1,'pokyny2 překlady'!$G$1:$H$4,2,0),0)</f>
        <v>BLANC</v>
      </c>
      <c r="C38" s="20" t="str">
        <f>VLOOKUP('pokyny2 překlady'!A53,'pokyny2 překlady'!A:D,VLOOKUP($E$1,'pokyny2 překlady'!$G$1:$H$4,2,0),0)</f>
        <v>STANDARD pour tous les rouleaux</v>
      </c>
    </row>
    <row r="39" spans="1:5" ht="33.75">
      <c r="A39" s="19" t="s">
        <v>41</v>
      </c>
      <c r="B39" s="20" t="str">
        <f>VLOOKUP('pokyny2 překlady'!A41,'pokyny2 překlady'!A:D,VLOOKUP($E$1,'pokyny2 překlady'!$G$1:$H$4,2,0),0)</f>
        <v>autre couleur RAL  (apres la consultation avec le commercial)</v>
      </c>
      <c r="C39" s="22" t="str">
        <f>VLOOKUP('pokyny2 překlady'!A54,'pokyny2 překlady'!A:D,VLOOKUP($E$1,'pokyny2 překlady'!$G$1:$H$4,2,0),0)</f>
        <v>spécifier au momeent comamnde des composants métaliques laqués, ils seront laquées apres dans un couleur RAL.La teinte de couleur noter dans les notes de commande</v>
      </c>
    </row>
    <row r="40" spans="1:5">
      <c r="A40" s="8"/>
      <c r="B40" s="7"/>
      <c r="C40" s="123"/>
    </row>
    <row r="41" spans="1:5">
      <c r="A41" s="9" t="str">
        <f>VLOOKUP('pokyny2 překlady'!A55,'pokyny2 překlady'!A:D,VLOOKUP($E$1,'pokyny2 překlady'!$G$1:$H$4,2,0),0)</f>
        <v>* RENOLIT pour le produit LUNA seulement en combination de profils: suppérieur PVC RR07/1 + barre finale Fe RR08/3</v>
      </c>
      <c r="C41" s="8"/>
    </row>
    <row r="42" spans="1:5">
      <c r="C42" s="8"/>
    </row>
    <row r="43" spans="1:5">
      <c r="C43" s="8"/>
    </row>
    <row r="44" spans="1:5" ht="21" customHeight="1">
      <c r="A44" s="21" t="str">
        <f>VLOOKUP('pokyny2 překlady'!A56,'pokyny2 překlady'!A:D,VLOOKUP($E$1,'pokyny2 překlady'!$G$1:$H$4,2,0),0)</f>
        <v>Fixation</v>
      </c>
    </row>
    <row r="45" spans="1:5">
      <c r="A45" s="13" t="str">
        <f>VLOOKUP('pokyny2 překlady'!A57,'pokyny2 překlady'!A:D,VLOOKUP($E$1,'pokyny2 překlady'!$G$1:$H$4,2,0),0)</f>
        <v>Abbréviation</v>
      </c>
      <c r="B45" s="13" t="str">
        <f>VLOOKUP('pokyny2 překlady'!A58,'pokyny2 překlady'!A:D,VLOOKUP($E$1,'pokyny2 překlady'!$G$1:$H$4,2,0),0)</f>
        <v>nom</v>
      </c>
      <c r="C45" s="13" t="str">
        <f>VLOOKUP('pokyny2 překlady'!A61,'pokyny2 překlady'!A:D,VLOOKUP($E$1,'pokyny2 překlady'!$G$1:$H$4,2,0),0)</f>
        <v>notes</v>
      </c>
    </row>
    <row r="46" spans="1:5">
      <c r="A46" s="14" t="s">
        <v>94</v>
      </c>
      <c r="B46" s="15" t="str">
        <f>VLOOKUP('pokyny2 překlady'!A59,'pokyny2 překlady'!A:D,VLOOKUP($E$1,'pokyny2 překlady'!$G$1:$H$4,2,0),0)</f>
        <v>sur la fenetre sans viser</v>
      </c>
      <c r="C46" s="20" t="str">
        <f>VLOOKUP('pokyny2 překlady'!A62,'pokyny2 překlady'!A:D,VLOOKUP($E$1,'pokyny2 překlady'!$G$1:$H$4,2,0),0)</f>
        <v>seulement pour NEMO</v>
      </c>
    </row>
    <row r="47" spans="1:5">
      <c r="A47" s="14" t="s">
        <v>96</v>
      </c>
      <c r="B47" s="15" t="str">
        <f>VLOOKUP('pokyny2 překlady'!A60,'pokyny2 překlady'!A:D,VLOOKUP($E$1,'pokyny2 překlady'!$G$1:$H$4,2,0),0)</f>
        <v>sur la fenetre avec viser</v>
      </c>
      <c r="C47" s="20" t="str">
        <f>VLOOKUP('pokyny2 překlady'!A63,'pokyny2 překlady'!A:D,VLOOKUP($E$1,'pokyny2 překlady'!$G$1:$H$4,2,0),0)</f>
        <v>seulement pour ROLLITE, LUNA et NEMO</v>
      </c>
    </row>
    <row r="48" spans="1:5">
      <c r="C48" s="8"/>
    </row>
    <row r="49" spans="1:3">
      <c r="A49" s="144" t="s">
        <v>633</v>
      </c>
    </row>
    <row r="50" spans="1:3">
      <c r="A50" s="23" t="s">
        <v>634</v>
      </c>
      <c r="B50" s="23" t="s">
        <v>516</v>
      </c>
      <c r="C50" s="13" t="s">
        <v>486</v>
      </c>
    </row>
    <row r="51" spans="1:3" ht="12.75">
      <c r="A51" s="155" t="s">
        <v>639</v>
      </c>
      <c r="B51" s="156" t="s">
        <v>640</v>
      </c>
      <c r="C51" s="15"/>
    </row>
    <row r="52" spans="1:3" ht="12.75">
      <c r="A52" s="155" t="s">
        <v>641</v>
      </c>
      <c r="B52" s="156" t="s">
        <v>642</v>
      </c>
      <c r="C52" s="15"/>
    </row>
    <row r="53" spans="1:3" ht="12.75">
      <c r="A53" s="155" t="s">
        <v>643</v>
      </c>
      <c r="B53" s="156" t="s">
        <v>644</v>
      </c>
      <c r="C53" s="15"/>
    </row>
    <row r="54" spans="1:3" ht="12.75">
      <c r="A54" s="155" t="s">
        <v>645</v>
      </c>
      <c r="B54" s="156" t="s">
        <v>646</v>
      </c>
      <c r="C54" s="15"/>
    </row>
    <row r="55" spans="1:3">
      <c r="C55" s="8"/>
    </row>
    <row r="56" spans="1:3">
      <c r="C56" s="8"/>
    </row>
    <row r="57" spans="1:3">
      <c r="C57" s="8"/>
    </row>
    <row r="58" spans="1:3">
      <c r="C58" s="8"/>
    </row>
    <row r="59" spans="1:3">
      <c r="C59" s="8"/>
    </row>
    <row r="60" spans="1:3">
      <c r="C60" s="8"/>
    </row>
    <row r="61" spans="1:3">
      <c r="C61" s="8"/>
    </row>
    <row r="62" spans="1:3">
      <c r="C62" s="8"/>
    </row>
    <row r="63" spans="1:3">
      <c r="C63" s="8"/>
    </row>
    <row r="64" spans="1:3">
      <c r="C64" s="8"/>
    </row>
    <row r="65" spans="3:3">
      <c r="C65" s="8"/>
    </row>
    <row r="66" spans="3:3">
      <c r="C66" s="8"/>
    </row>
    <row r="67" spans="3:3">
      <c r="C67" s="8"/>
    </row>
    <row r="68" spans="3:3">
      <c r="C68" s="8"/>
    </row>
    <row r="69" spans="3:3">
      <c r="C69" s="8"/>
    </row>
    <row r="70" spans="3:3">
      <c r="C70" s="8"/>
    </row>
    <row r="71" spans="3:3">
      <c r="C71" s="8"/>
    </row>
    <row r="105" spans="3:3">
      <c r="C105" s="8"/>
    </row>
    <row r="106" spans="3:3">
      <c r="C106" s="8"/>
    </row>
  </sheetData>
  <sheetProtection algorithmName="SHA-512" hashValue="ZsQNDGPgn3hzIwkdxl3+q00zJTf2oEfi0KxMN7honHXW4GnZRxAqkY/YY3VTtuK8onpHXDUi5jQ+m/q23cDN3A==" saltValue="IqjqJBXiy7P4jw1ib8tW4w==" spinCount="100000" sheet="1" objects="1" scenarios="1"/>
  <phoneticPr fontId="8" type="noConversion"/>
  <dataValidations count="1">
    <dataValidation type="list" allowBlank="1" showInputMessage="1" showErrorMessage="1" sqref="E1" xr:uid="{00000000-0002-0000-0800-000000000000}">
      <formula1>jazyk</formula1>
    </dataValidation>
  </dataValidations>
  <pageMargins left="0.70866141732283472" right="0.70866141732283472" top="0.78740157480314965" bottom="0.78740157480314965" header="0.31496062992125984" footer="0.31496062992125984"/>
  <pageSetup paperSize="9" scale="75" orientation="landscape" r:id="rId1"/>
  <ignoredErrors>
    <ignoredError sqref="A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14</vt:i4>
      </vt:variant>
      <vt:variant>
        <vt:lpstr>Pojmenované oblasti</vt:lpstr>
      </vt:variant>
      <vt:variant>
        <vt:i4>29</vt:i4>
      </vt:variant>
    </vt:vector>
  </HeadingPairs>
  <TitlesOfParts>
    <vt:vector size="43" baseType="lpstr">
      <vt:lpstr>Luna</vt:lpstr>
      <vt:lpstr>Luna překlady</vt:lpstr>
      <vt:lpstr>Nemo</vt:lpstr>
      <vt:lpstr>Nemo překlady</vt:lpstr>
      <vt:lpstr>Rollite</vt:lpstr>
      <vt:lpstr>Rollite překlady</vt:lpstr>
      <vt:lpstr>PAGE 1 - instructions</vt:lpstr>
      <vt:lpstr>pokyny1 překlady</vt:lpstr>
      <vt:lpstr>PAGE 2 - instructions</vt:lpstr>
      <vt:lpstr>pokyny2 překlady</vt:lpstr>
      <vt:lpstr>help_látky</vt:lpstr>
      <vt:lpstr>helpLuna</vt:lpstr>
      <vt:lpstr>helpNemo</vt:lpstr>
      <vt:lpstr>helpRollite</vt:lpstr>
      <vt:lpstr>Bal</vt:lpstr>
      <vt:lpstr>dolnilistaLuna</vt:lpstr>
      <vt:lpstr>dolnilistaNemo</vt:lpstr>
      <vt:lpstr>'Nemo překlady'!jazyk</vt:lpstr>
      <vt:lpstr>'pokyny1 překlady'!jazyk</vt:lpstr>
      <vt:lpstr>'pokyny2 překlady'!jazyk</vt:lpstr>
      <vt:lpstr>'Rollite překlady'!jazyk</vt:lpstr>
      <vt:lpstr>jazyk</vt:lpstr>
      <vt:lpstr>kazetaLuna</vt:lpstr>
      <vt:lpstr>latky1</vt:lpstr>
      <vt:lpstr>latky2</vt:lpstr>
      <vt:lpstr>navinNemo</vt:lpstr>
      <vt:lpstr>Luna!Oblast_tisku</vt:lpstr>
      <vt:lpstr>Nemo!Oblast_tisku</vt:lpstr>
      <vt:lpstr>'PAGE 1 - instructions'!Oblast_tisku</vt:lpstr>
      <vt:lpstr>'PAGE 2 - instructions'!Oblast_tisku</vt:lpstr>
      <vt:lpstr>Rollite!Oblast_tisku</vt:lpstr>
      <vt:lpstr>ovladaniLuna</vt:lpstr>
      <vt:lpstr>ovladaniNemo</vt:lpstr>
      <vt:lpstr>ovladaniRollite</vt:lpstr>
      <vt:lpstr>RALLuna</vt:lpstr>
      <vt:lpstr>RALNemo</vt:lpstr>
      <vt:lpstr>RALRollite</vt:lpstr>
      <vt:lpstr>RALRR</vt:lpstr>
      <vt:lpstr>RALRR14</vt:lpstr>
      <vt:lpstr>TRUBKYmale</vt:lpstr>
      <vt:lpstr>uchyceniNemo</vt:lpstr>
      <vt:lpstr>vedeniLuna</vt:lpstr>
      <vt:lpstr>vedeniRollite</vt:lpstr>
    </vt:vector>
  </TitlesOfParts>
  <Company>Isotra s.r.o.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Rostislav Šimeček</dc:creator>
  <cp:lastModifiedBy>Homolová Andrea</cp:lastModifiedBy>
  <cp:lastPrinted>2016-01-15T09:51:51Z</cp:lastPrinted>
  <dcterms:created xsi:type="dcterms:W3CDTF">1999-04-19T09:49:06Z</dcterms:created>
  <dcterms:modified xsi:type="dcterms:W3CDTF">2026-06-11T12:41:06Z</dcterms:modified>
</cp:coreProperties>
</file>